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a_delovni_zvezek"/>
  <mc:AlternateContent xmlns:mc="http://schemas.openxmlformats.org/markup-compatibility/2006">
    <mc:Choice Requires="x15">
      <x15ac:absPath xmlns:x15ac="http://schemas.microsoft.com/office/spreadsheetml/2010/11/ac" url="S:\5. Pripravniki\5.1_PRIPRAVNIKI_END\2024\Obrazec\"/>
    </mc:Choice>
  </mc:AlternateContent>
  <xr:revisionPtr revIDLastSave="0" documentId="13_ncr:1_{5B92393B-A12B-455C-B097-3CA5A7388C7E}" xr6:coauthVersionLast="47" xr6:coauthVersionMax="47" xr10:uidLastSave="{00000000-0000-0000-0000-000000000000}"/>
  <workbookProtection workbookAlgorithmName="SHA-512" workbookHashValue="Yp5aRfmMMrPvaylWd/+Rm7g+q0YrXYd/M6nn+DcrdngP5FVAqVEhm8GHR8H7jKz05VYNgQrQkGu4mFkaM8KICQ==" workbookSaltValue="mkH9yyjgueMq4+NTH6BqXA==" workbookSpinCount="100000" lockStructure="1"/>
  <bookViews>
    <workbookView xWindow="-120" yWindow="-120" windowWidth="29040" windowHeight="15720" tabRatio="654" activeTab="4" xr2:uid="{00000000-000D-0000-FFFF-FFFF00000000}"/>
  </bookViews>
  <sheets>
    <sheet name="Rezime" sheetId="1" r:id="rId1"/>
    <sheet name="Zahtevek ostali poklici" sheetId="2" r:id="rId2"/>
    <sheet name="Zahtevek zobozdravniki" sheetId="3" r:id="rId3"/>
    <sheet name="Zahtevek zdravniki" sheetId="4" r:id="rId4"/>
    <sheet name="Šifranti" sheetId="5" r:id="rId5"/>
    <sheet name="Skupni zahtevek" sheetId="6" r:id="rId6"/>
    <sheet name="Mentorstvo" sheetId="8" r:id="rId7"/>
  </sheets>
  <externalReferences>
    <externalReference r:id="rId8"/>
  </externalReferences>
  <definedNames>
    <definedName name="_xlnm._FilterDatabase" localSheetId="4" hidden="1">Šifranti!$A$1:$A$71</definedName>
    <definedName name="E017001___ZDRAVNIK_BREZ_SPECIALIZACIJE_ZDRAVNIK_PO_OPR.SEKUNDARIATU">"Zdravniki"</definedName>
    <definedName name="Excel_BuiltIn__FilterDatabase_2">'Zahtevek ostali poklici'!$C$10:$C$36</definedName>
    <definedName name="Excel_BuiltIn__FilterDatabase_5">Šifranti!$B$1:$B$47</definedName>
    <definedName name="Neugodni" localSheetId="6">[1]Šifranti!$H$2:$H$4</definedName>
    <definedName name="Neugodni">Šifranti!$H$2:$H$5</definedName>
    <definedName name="Plača">Šifranti!$B$2:$F$60</definedName>
    <definedName name="_xlnm.Print_Area" localSheetId="4">Šifranti!$A$1:$F$70</definedName>
    <definedName name="Poklici_drugi" localSheetId="6">[1]Šifranti!$B$2:$B$51</definedName>
    <definedName name="Poklici_drugi">Šifranti!$B$2:$B$60</definedName>
    <definedName name="Prizadeti" localSheetId="6">[1]Šifranti!$J$2:$J$5</definedName>
    <definedName name="Prizadeti">Šifranti!$J$2:$J$5</definedName>
    <definedName name="_xlnm.Print_Titles" localSheetId="1">'Zahtevek ostali poklici'!$A:$A,'Zahtevek ostali poklici'!$1:$6</definedName>
    <definedName name="_xlnm.Print_Titles" localSheetId="3">'Zahtevek zdravniki'!$A:$A,'Zahtevek zdravniki'!$1:$6</definedName>
    <definedName name="_xlnm.Print_Titles" localSheetId="2">'Zahtevek zobozdravniki'!$A:$A,'Zahtevek zobozdravniki'!$1:$6</definedName>
    <definedName name="Zdravniki" localSheetId="6">[1]Šifranti!$B$53:$B$53</definedName>
    <definedName name="Zdravniki">Šifranti!$B$62:$B$62</definedName>
    <definedName name="Zdravniki2">Šifranti!$B$62:$B$64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5" l="1"/>
  <c r="F54" i="5" s="1"/>
  <c r="B36" i="3"/>
  <c r="B35" i="3"/>
  <c r="B34" i="3"/>
  <c r="B33" i="3"/>
  <c r="B32" i="3"/>
  <c r="B31" i="3"/>
  <c r="B30" i="3"/>
  <c r="B29" i="3"/>
  <c r="D55" i="6" s="1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D39" i="6" s="1"/>
  <c r="B12" i="3"/>
  <c r="B11" i="3"/>
  <c r="B10" i="3"/>
  <c r="B9" i="3"/>
  <c r="D35" i="6" s="1"/>
  <c r="B8" i="3"/>
  <c r="B7" i="3"/>
  <c r="D33" i="6" s="1"/>
  <c r="E70" i="5"/>
  <c r="E69" i="5"/>
  <c r="F69" i="5" s="1"/>
  <c r="E68" i="5"/>
  <c r="E66" i="5"/>
  <c r="E65" i="5"/>
  <c r="E64" i="5"/>
  <c r="F64" i="5" s="1"/>
  <c r="E63" i="5"/>
  <c r="F63" i="5" s="1"/>
  <c r="E62" i="5"/>
  <c r="E61" i="5"/>
  <c r="E60" i="5"/>
  <c r="F60" i="5" s="1"/>
  <c r="E59" i="5"/>
  <c r="F59" i="5" s="1"/>
  <c r="E58" i="5"/>
  <c r="E57" i="5"/>
  <c r="F57" i="5" s="1"/>
  <c r="E56" i="5"/>
  <c r="E55" i="5"/>
  <c r="F55" i="5" s="1"/>
  <c r="E53" i="5"/>
  <c r="E52" i="5"/>
  <c r="E51" i="5"/>
  <c r="E50" i="5"/>
  <c r="F50" i="5" s="1"/>
  <c r="E49" i="5"/>
  <c r="E48" i="5"/>
  <c r="E47" i="5"/>
  <c r="E46" i="5"/>
  <c r="F46" i="5" s="1"/>
  <c r="E45" i="5"/>
  <c r="E44" i="5"/>
  <c r="E43" i="5"/>
  <c r="E42" i="5"/>
  <c r="F42" i="5" s="1"/>
  <c r="E41" i="5"/>
  <c r="E40" i="5"/>
  <c r="E39" i="5"/>
  <c r="F39" i="5" s="1"/>
  <c r="E38" i="5"/>
  <c r="F38" i="5" s="1"/>
  <c r="E37" i="5"/>
  <c r="E36" i="5"/>
  <c r="E35" i="5"/>
  <c r="F35" i="5" s="1"/>
  <c r="E34" i="5"/>
  <c r="E33" i="5"/>
  <c r="E32" i="5"/>
  <c r="E31" i="5"/>
  <c r="F31" i="5" s="1"/>
  <c r="E30" i="5"/>
  <c r="E29" i="5"/>
  <c r="E28" i="5"/>
  <c r="E27" i="5"/>
  <c r="F27" i="5" s="1"/>
  <c r="E26" i="5"/>
  <c r="E25" i="5"/>
  <c r="E24" i="5"/>
  <c r="E23" i="5"/>
  <c r="F23" i="5" s="1"/>
  <c r="E22" i="5"/>
  <c r="E21" i="5"/>
  <c r="E20" i="5"/>
  <c r="E19" i="5"/>
  <c r="F19" i="5" s="1"/>
  <c r="E18" i="5"/>
  <c r="E17" i="5"/>
  <c r="E16" i="5"/>
  <c r="E15" i="5"/>
  <c r="F15" i="5" s="1"/>
  <c r="E14" i="5"/>
  <c r="F14" i="5" s="1"/>
  <c r="E13" i="5"/>
  <c r="E12" i="5"/>
  <c r="E11" i="5"/>
  <c r="F11" i="5" s="1"/>
  <c r="E10" i="5"/>
  <c r="F10" i="5" s="1"/>
  <c r="M7" i="2" s="1"/>
  <c r="AG7" i="2" s="1"/>
  <c r="E9" i="5"/>
  <c r="E8" i="5"/>
  <c r="E7" i="5"/>
  <c r="F7" i="5" s="1"/>
  <c r="E6" i="5"/>
  <c r="F6" i="5" s="1"/>
  <c r="E5" i="5"/>
  <c r="E4" i="5"/>
  <c r="E3" i="5"/>
  <c r="F3" i="5" s="1"/>
  <c r="E2" i="5"/>
  <c r="F2" i="5" s="1"/>
  <c r="M8" i="3"/>
  <c r="AI8" i="3" s="1"/>
  <c r="M9" i="3"/>
  <c r="AM9" i="3" s="1"/>
  <c r="M10" i="3"/>
  <c r="AE10" i="3" s="1"/>
  <c r="M11" i="3"/>
  <c r="M12" i="3"/>
  <c r="AI12" i="3" s="1"/>
  <c r="M13" i="3"/>
  <c r="AE13" i="3" s="1"/>
  <c r="M14" i="3"/>
  <c r="M15" i="3"/>
  <c r="AE15" i="3" s="1"/>
  <c r="M16" i="3"/>
  <c r="AE16" i="3" s="1"/>
  <c r="M17" i="3"/>
  <c r="AG17" i="3" s="1"/>
  <c r="M18" i="3"/>
  <c r="AI18" i="3" s="1"/>
  <c r="M19" i="3"/>
  <c r="AK19" i="3" s="1"/>
  <c r="M20" i="3"/>
  <c r="L20" i="3" s="1"/>
  <c r="M21" i="3"/>
  <c r="AM21" i="3" s="1"/>
  <c r="M22" i="3"/>
  <c r="M23" i="3"/>
  <c r="AE23" i="3" s="1"/>
  <c r="M24" i="3"/>
  <c r="AE24" i="3" s="1"/>
  <c r="M25" i="3"/>
  <c r="AG25" i="3" s="1"/>
  <c r="M26" i="3"/>
  <c r="AI26" i="3" s="1"/>
  <c r="M27" i="3"/>
  <c r="M28" i="3"/>
  <c r="L28" i="3" s="1"/>
  <c r="M29" i="3"/>
  <c r="L29" i="3" s="1"/>
  <c r="Z29" i="3" s="1"/>
  <c r="M30" i="3"/>
  <c r="M31" i="3"/>
  <c r="AE31" i="3" s="1"/>
  <c r="M32" i="3"/>
  <c r="AE32" i="3" s="1"/>
  <c r="M33" i="3"/>
  <c r="AG33" i="3" s="1"/>
  <c r="M34" i="3"/>
  <c r="M35" i="3"/>
  <c r="AK35" i="3" s="1"/>
  <c r="M36" i="3"/>
  <c r="M7" i="3"/>
  <c r="F65" i="5"/>
  <c r="F12" i="5"/>
  <c r="M8" i="4"/>
  <c r="AK8" i="4" s="1"/>
  <c r="M9" i="4"/>
  <c r="AM9" i="4" s="1"/>
  <c r="M10" i="4"/>
  <c r="AK10" i="4" s="1"/>
  <c r="M11" i="4"/>
  <c r="AE11" i="4" s="1"/>
  <c r="M12" i="4"/>
  <c r="AK12" i="4" s="1"/>
  <c r="M13" i="4"/>
  <c r="L13" i="4" s="1"/>
  <c r="M14" i="4"/>
  <c r="AE14" i="4" s="1"/>
  <c r="M15" i="4"/>
  <c r="AG15" i="4" s="1"/>
  <c r="M16" i="4"/>
  <c r="AK16" i="4" s="1"/>
  <c r="M17" i="4"/>
  <c r="AK17" i="4" s="1"/>
  <c r="M18" i="4"/>
  <c r="AE18" i="4" s="1"/>
  <c r="M19" i="4"/>
  <c r="AI19" i="4" s="1"/>
  <c r="M20" i="4"/>
  <c r="AK20" i="4" s="1"/>
  <c r="M21" i="4"/>
  <c r="AK21" i="4" s="1"/>
  <c r="M22" i="4"/>
  <c r="AE22" i="4" s="1"/>
  <c r="M23" i="4"/>
  <c r="AI23" i="4" s="1"/>
  <c r="M24" i="4"/>
  <c r="AI24" i="4" s="1"/>
  <c r="M25" i="4"/>
  <c r="AM25" i="4" s="1"/>
  <c r="M26" i="4"/>
  <c r="AE26" i="4" s="1"/>
  <c r="M27" i="4"/>
  <c r="AI27" i="4" s="1"/>
  <c r="M28" i="4"/>
  <c r="AI28" i="4" s="1"/>
  <c r="M29" i="4"/>
  <c r="L29" i="4" s="1"/>
  <c r="M30" i="4"/>
  <c r="AE30" i="4" s="1"/>
  <c r="M31" i="4"/>
  <c r="AI31" i="4" s="1"/>
  <c r="M32" i="4"/>
  <c r="M33" i="4"/>
  <c r="L33" i="4" s="1"/>
  <c r="M34" i="4"/>
  <c r="AE34" i="4" s="1"/>
  <c r="M35" i="4"/>
  <c r="AG35" i="4" s="1"/>
  <c r="M36" i="4"/>
  <c r="M7" i="4"/>
  <c r="AI7" i="4" s="1"/>
  <c r="M8" i="2"/>
  <c r="AK8" i="2" s="1"/>
  <c r="M9" i="2"/>
  <c r="L9" i="2" s="1"/>
  <c r="M10" i="2"/>
  <c r="AE10" i="2" s="1"/>
  <c r="M11" i="2"/>
  <c r="AI11" i="2" s="1"/>
  <c r="M12" i="2"/>
  <c r="AM12" i="2" s="1"/>
  <c r="M13" i="2"/>
  <c r="L13" i="2" s="1"/>
  <c r="M14" i="2"/>
  <c r="AE14" i="2" s="1"/>
  <c r="M15" i="2"/>
  <c r="AI15" i="2" s="1"/>
  <c r="M16" i="2"/>
  <c r="AM16" i="2" s="1"/>
  <c r="M17" i="2"/>
  <c r="L17" i="2" s="1"/>
  <c r="M18" i="2"/>
  <c r="AE18" i="2" s="1"/>
  <c r="M19" i="2"/>
  <c r="AI19" i="2" s="1"/>
  <c r="M20" i="2"/>
  <c r="AM20" i="2" s="1"/>
  <c r="M21" i="2"/>
  <c r="L21" i="2" s="1"/>
  <c r="M22" i="2"/>
  <c r="AE22" i="2" s="1"/>
  <c r="M23" i="2"/>
  <c r="AI23" i="2" s="1"/>
  <c r="M24" i="2"/>
  <c r="AM24" i="2" s="1"/>
  <c r="M25" i="2"/>
  <c r="L25" i="2" s="1"/>
  <c r="M26" i="2"/>
  <c r="AE26" i="2" s="1"/>
  <c r="M27" i="2"/>
  <c r="M28" i="2"/>
  <c r="AK28" i="2" s="1"/>
  <c r="M29" i="2"/>
  <c r="L29" i="2" s="1"/>
  <c r="Z29" i="2" s="1"/>
  <c r="M30" i="2"/>
  <c r="AK30" i="2" s="1"/>
  <c r="M31" i="2"/>
  <c r="AG31" i="2" s="1"/>
  <c r="M32" i="2"/>
  <c r="M33" i="2"/>
  <c r="AK33" i="2" s="1"/>
  <c r="M34" i="2"/>
  <c r="AK34" i="2" s="1"/>
  <c r="M35" i="2"/>
  <c r="AK35" i="2" s="1"/>
  <c r="M36" i="2"/>
  <c r="AK36" i="2" s="1"/>
  <c r="B1" i="8"/>
  <c r="B11" i="8"/>
  <c r="C11" i="8"/>
  <c r="A2" i="6"/>
  <c r="B2" i="6"/>
  <c r="A3" i="6"/>
  <c r="B3" i="6"/>
  <c r="C3" i="6"/>
  <c r="D3" i="6"/>
  <c r="E3" i="6"/>
  <c r="F3" i="6"/>
  <c r="G3" i="6"/>
  <c r="H3" i="6"/>
  <c r="I3" i="6"/>
  <c r="A4" i="6"/>
  <c r="B4" i="6"/>
  <c r="C4" i="6"/>
  <c r="D4" i="6"/>
  <c r="E4" i="6"/>
  <c r="F4" i="6"/>
  <c r="G4" i="6"/>
  <c r="H4" i="6"/>
  <c r="I4" i="6"/>
  <c r="A5" i="6"/>
  <c r="B5" i="6"/>
  <c r="C5" i="6"/>
  <c r="D5" i="6"/>
  <c r="E5" i="6"/>
  <c r="F5" i="6"/>
  <c r="G5" i="6"/>
  <c r="H5" i="6"/>
  <c r="I5" i="6"/>
  <c r="A6" i="6"/>
  <c r="B6" i="6"/>
  <c r="C6" i="6"/>
  <c r="D6" i="6"/>
  <c r="E6" i="6"/>
  <c r="F6" i="6"/>
  <c r="G6" i="6"/>
  <c r="H6" i="6"/>
  <c r="I6" i="6"/>
  <c r="A7" i="6"/>
  <c r="B7" i="6"/>
  <c r="C7" i="6"/>
  <c r="D7" i="6"/>
  <c r="E7" i="6"/>
  <c r="F7" i="6"/>
  <c r="G7" i="6"/>
  <c r="H7" i="6"/>
  <c r="I7" i="6"/>
  <c r="A8" i="6"/>
  <c r="B8" i="6"/>
  <c r="C8" i="6"/>
  <c r="D8" i="6"/>
  <c r="E8" i="6"/>
  <c r="F8" i="6"/>
  <c r="G8" i="6"/>
  <c r="H8" i="6"/>
  <c r="I8" i="6"/>
  <c r="A9" i="6"/>
  <c r="B9" i="6"/>
  <c r="C9" i="6"/>
  <c r="D9" i="6"/>
  <c r="E9" i="6"/>
  <c r="F9" i="6"/>
  <c r="G9" i="6"/>
  <c r="H9" i="6"/>
  <c r="I9" i="6"/>
  <c r="A10" i="6"/>
  <c r="B10" i="6"/>
  <c r="C10" i="6"/>
  <c r="D10" i="6"/>
  <c r="E10" i="6"/>
  <c r="F10" i="6"/>
  <c r="G10" i="6"/>
  <c r="H10" i="6"/>
  <c r="I10" i="6"/>
  <c r="A11" i="6"/>
  <c r="B11" i="6"/>
  <c r="C11" i="6"/>
  <c r="D11" i="6"/>
  <c r="E11" i="6"/>
  <c r="F11" i="6"/>
  <c r="G11" i="6"/>
  <c r="H11" i="6"/>
  <c r="I11" i="6"/>
  <c r="A12" i="6"/>
  <c r="B12" i="6"/>
  <c r="C12" i="6"/>
  <c r="D12" i="6"/>
  <c r="E12" i="6"/>
  <c r="F12" i="6"/>
  <c r="G12" i="6"/>
  <c r="H12" i="6"/>
  <c r="I12" i="6"/>
  <c r="A13" i="6"/>
  <c r="B13" i="6"/>
  <c r="C13" i="6"/>
  <c r="D13" i="6"/>
  <c r="E13" i="6"/>
  <c r="F13" i="6"/>
  <c r="G13" i="6"/>
  <c r="H13" i="6"/>
  <c r="I13" i="6"/>
  <c r="A14" i="6"/>
  <c r="B14" i="6"/>
  <c r="C14" i="6"/>
  <c r="D14" i="6"/>
  <c r="E14" i="6"/>
  <c r="F14" i="6"/>
  <c r="G14" i="6"/>
  <c r="H14" i="6"/>
  <c r="I14" i="6"/>
  <c r="A15" i="6"/>
  <c r="B15" i="6"/>
  <c r="C15" i="6"/>
  <c r="D15" i="6"/>
  <c r="E15" i="6"/>
  <c r="F15" i="6"/>
  <c r="G15" i="6"/>
  <c r="H15" i="6"/>
  <c r="I15" i="6"/>
  <c r="A16" i="6"/>
  <c r="B16" i="6"/>
  <c r="C16" i="6"/>
  <c r="D16" i="6"/>
  <c r="E16" i="6"/>
  <c r="F16" i="6"/>
  <c r="G16" i="6"/>
  <c r="H16" i="6"/>
  <c r="I16" i="6"/>
  <c r="A17" i="6"/>
  <c r="B17" i="6"/>
  <c r="C17" i="6"/>
  <c r="D17" i="6"/>
  <c r="E17" i="6"/>
  <c r="F17" i="6"/>
  <c r="G17" i="6"/>
  <c r="H17" i="6"/>
  <c r="I17" i="6"/>
  <c r="A18" i="6"/>
  <c r="B18" i="6"/>
  <c r="C18" i="6"/>
  <c r="D18" i="6"/>
  <c r="E18" i="6"/>
  <c r="F18" i="6"/>
  <c r="G18" i="6"/>
  <c r="H18" i="6"/>
  <c r="I18" i="6"/>
  <c r="A19" i="6"/>
  <c r="B19" i="6"/>
  <c r="C19" i="6"/>
  <c r="D19" i="6"/>
  <c r="E19" i="6"/>
  <c r="F19" i="6"/>
  <c r="G19" i="6"/>
  <c r="H19" i="6"/>
  <c r="I19" i="6"/>
  <c r="A20" i="6"/>
  <c r="B20" i="6"/>
  <c r="C20" i="6"/>
  <c r="D20" i="6"/>
  <c r="E20" i="6"/>
  <c r="F20" i="6"/>
  <c r="G20" i="6"/>
  <c r="H20" i="6"/>
  <c r="I20" i="6"/>
  <c r="A21" i="6"/>
  <c r="B21" i="6"/>
  <c r="C21" i="6"/>
  <c r="D21" i="6"/>
  <c r="E21" i="6"/>
  <c r="F21" i="6"/>
  <c r="G21" i="6"/>
  <c r="H21" i="6"/>
  <c r="I21" i="6"/>
  <c r="A22" i="6"/>
  <c r="B22" i="6"/>
  <c r="C22" i="6"/>
  <c r="D22" i="6"/>
  <c r="E22" i="6"/>
  <c r="F22" i="6"/>
  <c r="G22" i="6"/>
  <c r="H22" i="6"/>
  <c r="I22" i="6"/>
  <c r="A23" i="6"/>
  <c r="B23" i="6"/>
  <c r="C23" i="6"/>
  <c r="D23" i="6"/>
  <c r="E23" i="6"/>
  <c r="F23" i="6"/>
  <c r="G23" i="6"/>
  <c r="H23" i="6"/>
  <c r="I23" i="6"/>
  <c r="A24" i="6"/>
  <c r="B24" i="6"/>
  <c r="C24" i="6"/>
  <c r="D24" i="6"/>
  <c r="E24" i="6"/>
  <c r="F24" i="6"/>
  <c r="G24" i="6"/>
  <c r="H24" i="6"/>
  <c r="I24" i="6"/>
  <c r="A25" i="6"/>
  <c r="B25" i="6"/>
  <c r="C25" i="6"/>
  <c r="D25" i="6"/>
  <c r="E25" i="6"/>
  <c r="F25" i="6"/>
  <c r="G25" i="6"/>
  <c r="H25" i="6"/>
  <c r="I25" i="6"/>
  <c r="A26" i="6"/>
  <c r="B26" i="6"/>
  <c r="C26" i="6"/>
  <c r="D26" i="6"/>
  <c r="E26" i="6"/>
  <c r="F26" i="6"/>
  <c r="G26" i="6"/>
  <c r="H26" i="6"/>
  <c r="I26" i="6"/>
  <c r="A27" i="6"/>
  <c r="B27" i="6"/>
  <c r="C27" i="6"/>
  <c r="D27" i="6"/>
  <c r="E27" i="6"/>
  <c r="F27" i="6"/>
  <c r="G27" i="6"/>
  <c r="H27" i="6"/>
  <c r="I27" i="6"/>
  <c r="A28" i="6"/>
  <c r="B28" i="6"/>
  <c r="C28" i="6"/>
  <c r="D28" i="6"/>
  <c r="E28" i="6"/>
  <c r="F28" i="6"/>
  <c r="G28" i="6"/>
  <c r="H28" i="6"/>
  <c r="I28" i="6"/>
  <c r="A29" i="6"/>
  <c r="B29" i="6"/>
  <c r="C29" i="6"/>
  <c r="D29" i="6"/>
  <c r="E29" i="6"/>
  <c r="F29" i="6"/>
  <c r="G29" i="6"/>
  <c r="H29" i="6"/>
  <c r="I29" i="6"/>
  <c r="A30" i="6"/>
  <c r="B30" i="6"/>
  <c r="C30" i="6"/>
  <c r="D30" i="6"/>
  <c r="E30" i="6"/>
  <c r="F30" i="6"/>
  <c r="G30" i="6"/>
  <c r="H30" i="6"/>
  <c r="I30" i="6"/>
  <c r="A31" i="6"/>
  <c r="B31" i="6"/>
  <c r="C31" i="6"/>
  <c r="D31" i="6"/>
  <c r="E31" i="6"/>
  <c r="F31" i="6"/>
  <c r="G31" i="6"/>
  <c r="H31" i="6"/>
  <c r="I31" i="6"/>
  <c r="A32" i="6"/>
  <c r="B32" i="6"/>
  <c r="C32" i="6"/>
  <c r="D32" i="6"/>
  <c r="E32" i="6"/>
  <c r="F32" i="6"/>
  <c r="G32" i="6"/>
  <c r="H32" i="6"/>
  <c r="I32" i="6"/>
  <c r="A33" i="6"/>
  <c r="B33" i="6"/>
  <c r="C33" i="6"/>
  <c r="E33" i="6"/>
  <c r="F33" i="6"/>
  <c r="G33" i="6"/>
  <c r="H33" i="6"/>
  <c r="I33" i="6"/>
  <c r="A34" i="6"/>
  <c r="B34" i="6"/>
  <c r="C34" i="6"/>
  <c r="E34" i="6"/>
  <c r="F34" i="6"/>
  <c r="G34" i="6"/>
  <c r="H34" i="6"/>
  <c r="I34" i="6"/>
  <c r="A35" i="6"/>
  <c r="B35" i="6"/>
  <c r="C35" i="6"/>
  <c r="E35" i="6"/>
  <c r="F35" i="6"/>
  <c r="G35" i="6"/>
  <c r="H35" i="6"/>
  <c r="I35" i="6"/>
  <c r="A36" i="6"/>
  <c r="B36" i="6"/>
  <c r="C36" i="6"/>
  <c r="E36" i="6"/>
  <c r="F36" i="6"/>
  <c r="G36" i="6"/>
  <c r="H36" i="6"/>
  <c r="I36" i="6"/>
  <c r="A37" i="6"/>
  <c r="B37" i="6"/>
  <c r="C37" i="6"/>
  <c r="E37" i="6"/>
  <c r="F37" i="6"/>
  <c r="G37" i="6"/>
  <c r="H37" i="6"/>
  <c r="I37" i="6"/>
  <c r="A38" i="6"/>
  <c r="B38" i="6"/>
  <c r="C38" i="6"/>
  <c r="E38" i="6"/>
  <c r="F38" i="6"/>
  <c r="G38" i="6"/>
  <c r="H38" i="6"/>
  <c r="I38" i="6"/>
  <c r="A39" i="6"/>
  <c r="B39" i="6"/>
  <c r="C39" i="6"/>
  <c r="E39" i="6"/>
  <c r="F39" i="6"/>
  <c r="G39" i="6"/>
  <c r="H39" i="6"/>
  <c r="I39" i="6"/>
  <c r="A40" i="6"/>
  <c r="B40" i="6"/>
  <c r="C40" i="6"/>
  <c r="E40" i="6"/>
  <c r="F40" i="6"/>
  <c r="G40" i="6"/>
  <c r="H40" i="6"/>
  <c r="I40" i="6"/>
  <c r="A41" i="6"/>
  <c r="B41" i="6"/>
  <c r="C41" i="6"/>
  <c r="E41" i="6"/>
  <c r="F41" i="6"/>
  <c r="G41" i="6"/>
  <c r="H41" i="6"/>
  <c r="I41" i="6"/>
  <c r="A42" i="6"/>
  <c r="B42" i="6"/>
  <c r="C42" i="6"/>
  <c r="E42" i="6"/>
  <c r="F42" i="6"/>
  <c r="G42" i="6"/>
  <c r="H42" i="6"/>
  <c r="I42" i="6"/>
  <c r="A43" i="6"/>
  <c r="B43" i="6"/>
  <c r="C43" i="6"/>
  <c r="E43" i="6"/>
  <c r="F43" i="6"/>
  <c r="G43" i="6"/>
  <c r="H43" i="6"/>
  <c r="I43" i="6"/>
  <c r="A44" i="6"/>
  <c r="B44" i="6"/>
  <c r="C44" i="6"/>
  <c r="E44" i="6"/>
  <c r="F44" i="6"/>
  <c r="G44" i="6"/>
  <c r="H44" i="6"/>
  <c r="I44" i="6"/>
  <c r="A45" i="6"/>
  <c r="B45" i="6"/>
  <c r="C45" i="6"/>
  <c r="E45" i="6"/>
  <c r="F45" i="6"/>
  <c r="G45" i="6"/>
  <c r="H45" i="6"/>
  <c r="I45" i="6"/>
  <c r="A46" i="6"/>
  <c r="B46" i="6"/>
  <c r="C46" i="6"/>
  <c r="E46" i="6"/>
  <c r="F46" i="6"/>
  <c r="G46" i="6"/>
  <c r="H46" i="6"/>
  <c r="I46" i="6"/>
  <c r="A47" i="6"/>
  <c r="B47" i="6"/>
  <c r="C47" i="6"/>
  <c r="E47" i="6"/>
  <c r="F47" i="6"/>
  <c r="G47" i="6"/>
  <c r="H47" i="6"/>
  <c r="I47" i="6"/>
  <c r="A48" i="6"/>
  <c r="B48" i="6"/>
  <c r="C48" i="6"/>
  <c r="E48" i="6"/>
  <c r="F48" i="6"/>
  <c r="G48" i="6"/>
  <c r="H48" i="6"/>
  <c r="I48" i="6"/>
  <c r="A49" i="6"/>
  <c r="B49" i="6"/>
  <c r="C49" i="6"/>
  <c r="E49" i="6"/>
  <c r="F49" i="6"/>
  <c r="G49" i="6"/>
  <c r="H49" i="6"/>
  <c r="I49" i="6"/>
  <c r="A50" i="6"/>
  <c r="B50" i="6"/>
  <c r="C50" i="6"/>
  <c r="E50" i="6"/>
  <c r="F50" i="6"/>
  <c r="G50" i="6"/>
  <c r="H50" i="6"/>
  <c r="I50" i="6"/>
  <c r="A51" i="6"/>
  <c r="B51" i="6"/>
  <c r="C51" i="6"/>
  <c r="E51" i="6"/>
  <c r="F51" i="6"/>
  <c r="G51" i="6"/>
  <c r="H51" i="6"/>
  <c r="I51" i="6"/>
  <c r="A52" i="6"/>
  <c r="B52" i="6"/>
  <c r="C52" i="6"/>
  <c r="E52" i="6"/>
  <c r="F52" i="6"/>
  <c r="G52" i="6"/>
  <c r="H52" i="6"/>
  <c r="I52" i="6"/>
  <c r="A53" i="6"/>
  <c r="B53" i="6"/>
  <c r="C53" i="6"/>
  <c r="E53" i="6"/>
  <c r="F53" i="6"/>
  <c r="G53" i="6"/>
  <c r="H53" i="6"/>
  <c r="I53" i="6"/>
  <c r="A54" i="6"/>
  <c r="B54" i="6"/>
  <c r="C54" i="6"/>
  <c r="E54" i="6"/>
  <c r="F54" i="6"/>
  <c r="G54" i="6"/>
  <c r="H54" i="6"/>
  <c r="I54" i="6"/>
  <c r="A55" i="6"/>
  <c r="B55" i="6"/>
  <c r="C55" i="6"/>
  <c r="E55" i="6"/>
  <c r="F55" i="6"/>
  <c r="G55" i="6"/>
  <c r="H55" i="6"/>
  <c r="I55" i="6"/>
  <c r="A56" i="6"/>
  <c r="B56" i="6"/>
  <c r="C56" i="6"/>
  <c r="E56" i="6"/>
  <c r="F56" i="6"/>
  <c r="G56" i="6"/>
  <c r="H56" i="6"/>
  <c r="I56" i="6"/>
  <c r="A57" i="6"/>
  <c r="B57" i="6"/>
  <c r="C57" i="6"/>
  <c r="E57" i="6"/>
  <c r="F57" i="6"/>
  <c r="G57" i="6"/>
  <c r="H57" i="6"/>
  <c r="I57" i="6"/>
  <c r="A58" i="6"/>
  <c r="B58" i="6"/>
  <c r="C58" i="6"/>
  <c r="E58" i="6"/>
  <c r="F58" i="6"/>
  <c r="G58" i="6"/>
  <c r="H58" i="6"/>
  <c r="I58" i="6"/>
  <c r="A59" i="6"/>
  <c r="B59" i="6"/>
  <c r="C59" i="6"/>
  <c r="E59" i="6"/>
  <c r="F59" i="6"/>
  <c r="G59" i="6"/>
  <c r="H59" i="6"/>
  <c r="I59" i="6"/>
  <c r="A60" i="6"/>
  <c r="B60" i="6"/>
  <c r="C60" i="6"/>
  <c r="E60" i="6"/>
  <c r="F60" i="6"/>
  <c r="G60" i="6"/>
  <c r="H60" i="6"/>
  <c r="I60" i="6"/>
  <c r="A61" i="6"/>
  <c r="B61" i="6"/>
  <c r="C61" i="6"/>
  <c r="E61" i="6"/>
  <c r="F61" i="6"/>
  <c r="G61" i="6"/>
  <c r="H61" i="6"/>
  <c r="I61" i="6"/>
  <c r="A62" i="6"/>
  <c r="B62" i="6"/>
  <c r="C62" i="6"/>
  <c r="E62" i="6"/>
  <c r="F62" i="6"/>
  <c r="G62" i="6"/>
  <c r="H62" i="6"/>
  <c r="I62" i="6"/>
  <c r="A63" i="6"/>
  <c r="B63" i="6"/>
  <c r="C63" i="6"/>
  <c r="D63" i="6"/>
  <c r="E63" i="6"/>
  <c r="F63" i="6"/>
  <c r="G63" i="6"/>
  <c r="H63" i="6"/>
  <c r="I63" i="6"/>
  <c r="A64" i="6"/>
  <c r="B64" i="6"/>
  <c r="C64" i="6"/>
  <c r="D64" i="6"/>
  <c r="E64" i="6"/>
  <c r="F64" i="6"/>
  <c r="G64" i="6"/>
  <c r="H64" i="6"/>
  <c r="I64" i="6"/>
  <c r="A65" i="6"/>
  <c r="B65" i="6"/>
  <c r="C65" i="6"/>
  <c r="D65" i="6"/>
  <c r="E65" i="6"/>
  <c r="F65" i="6"/>
  <c r="G65" i="6"/>
  <c r="H65" i="6"/>
  <c r="I65" i="6"/>
  <c r="A66" i="6"/>
  <c r="B66" i="6"/>
  <c r="C66" i="6"/>
  <c r="D66" i="6"/>
  <c r="E66" i="6"/>
  <c r="F66" i="6"/>
  <c r="G66" i="6"/>
  <c r="H66" i="6"/>
  <c r="I66" i="6"/>
  <c r="A67" i="6"/>
  <c r="B67" i="6"/>
  <c r="C67" i="6"/>
  <c r="D67" i="6"/>
  <c r="E67" i="6"/>
  <c r="F67" i="6"/>
  <c r="G67" i="6"/>
  <c r="H67" i="6"/>
  <c r="I67" i="6"/>
  <c r="A68" i="6"/>
  <c r="B68" i="6"/>
  <c r="C68" i="6"/>
  <c r="D68" i="6"/>
  <c r="E68" i="6"/>
  <c r="F68" i="6"/>
  <c r="G68" i="6"/>
  <c r="H68" i="6"/>
  <c r="I68" i="6"/>
  <c r="A69" i="6"/>
  <c r="B69" i="6"/>
  <c r="C69" i="6"/>
  <c r="D69" i="6"/>
  <c r="E69" i="6"/>
  <c r="F69" i="6"/>
  <c r="G69" i="6"/>
  <c r="H69" i="6"/>
  <c r="I69" i="6"/>
  <c r="A70" i="6"/>
  <c r="B70" i="6"/>
  <c r="C70" i="6"/>
  <c r="D70" i="6"/>
  <c r="E70" i="6"/>
  <c r="F70" i="6"/>
  <c r="G70" i="6"/>
  <c r="H70" i="6"/>
  <c r="I70" i="6"/>
  <c r="A71" i="6"/>
  <c r="B71" i="6"/>
  <c r="C71" i="6"/>
  <c r="D71" i="6"/>
  <c r="E71" i="6"/>
  <c r="F71" i="6"/>
  <c r="G71" i="6"/>
  <c r="H71" i="6"/>
  <c r="I71" i="6"/>
  <c r="A72" i="6"/>
  <c r="B72" i="6"/>
  <c r="C72" i="6"/>
  <c r="D72" i="6"/>
  <c r="E72" i="6"/>
  <c r="F72" i="6"/>
  <c r="G72" i="6"/>
  <c r="H72" i="6"/>
  <c r="I72" i="6"/>
  <c r="A73" i="6"/>
  <c r="B73" i="6"/>
  <c r="C73" i="6"/>
  <c r="D73" i="6"/>
  <c r="E73" i="6"/>
  <c r="F73" i="6"/>
  <c r="G73" i="6"/>
  <c r="H73" i="6"/>
  <c r="I73" i="6"/>
  <c r="A74" i="6"/>
  <c r="B74" i="6"/>
  <c r="C74" i="6"/>
  <c r="D74" i="6"/>
  <c r="E74" i="6"/>
  <c r="F74" i="6"/>
  <c r="G74" i="6"/>
  <c r="H74" i="6"/>
  <c r="I74" i="6"/>
  <c r="A75" i="6"/>
  <c r="B75" i="6"/>
  <c r="C75" i="6"/>
  <c r="D75" i="6"/>
  <c r="E75" i="6"/>
  <c r="F75" i="6"/>
  <c r="G75" i="6"/>
  <c r="H75" i="6"/>
  <c r="I75" i="6"/>
  <c r="A76" i="6"/>
  <c r="B76" i="6"/>
  <c r="C76" i="6"/>
  <c r="D76" i="6"/>
  <c r="E76" i="6"/>
  <c r="F76" i="6"/>
  <c r="G76" i="6"/>
  <c r="H76" i="6"/>
  <c r="I76" i="6"/>
  <c r="A77" i="6"/>
  <c r="B77" i="6"/>
  <c r="C77" i="6"/>
  <c r="D77" i="6"/>
  <c r="E77" i="6"/>
  <c r="F77" i="6"/>
  <c r="G77" i="6"/>
  <c r="H77" i="6"/>
  <c r="I77" i="6"/>
  <c r="A78" i="6"/>
  <c r="B78" i="6"/>
  <c r="C78" i="6"/>
  <c r="D78" i="6"/>
  <c r="E78" i="6"/>
  <c r="F78" i="6"/>
  <c r="G78" i="6"/>
  <c r="H78" i="6"/>
  <c r="I78" i="6"/>
  <c r="A79" i="6"/>
  <c r="B79" i="6"/>
  <c r="C79" i="6"/>
  <c r="D79" i="6"/>
  <c r="E79" i="6"/>
  <c r="F79" i="6"/>
  <c r="G79" i="6"/>
  <c r="H79" i="6"/>
  <c r="I79" i="6"/>
  <c r="A80" i="6"/>
  <c r="B80" i="6"/>
  <c r="C80" i="6"/>
  <c r="D80" i="6"/>
  <c r="E80" i="6"/>
  <c r="F80" i="6"/>
  <c r="G80" i="6"/>
  <c r="H80" i="6"/>
  <c r="I80" i="6"/>
  <c r="A81" i="6"/>
  <c r="B81" i="6"/>
  <c r="C81" i="6"/>
  <c r="D81" i="6"/>
  <c r="E81" i="6"/>
  <c r="F81" i="6"/>
  <c r="G81" i="6"/>
  <c r="H81" i="6"/>
  <c r="I81" i="6"/>
  <c r="A82" i="6"/>
  <c r="B82" i="6"/>
  <c r="C82" i="6"/>
  <c r="D82" i="6"/>
  <c r="E82" i="6"/>
  <c r="F82" i="6"/>
  <c r="G82" i="6"/>
  <c r="H82" i="6"/>
  <c r="I82" i="6"/>
  <c r="A83" i="6"/>
  <c r="B83" i="6"/>
  <c r="C83" i="6"/>
  <c r="D83" i="6"/>
  <c r="E83" i="6"/>
  <c r="F83" i="6"/>
  <c r="G83" i="6"/>
  <c r="H83" i="6"/>
  <c r="I83" i="6"/>
  <c r="A84" i="6"/>
  <c r="B84" i="6"/>
  <c r="C84" i="6"/>
  <c r="D84" i="6"/>
  <c r="E84" i="6"/>
  <c r="F84" i="6"/>
  <c r="G84" i="6"/>
  <c r="H84" i="6"/>
  <c r="I84" i="6"/>
  <c r="A85" i="6"/>
  <c r="B85" i="6"/>
  <c r="C85" i="6"/>
  <c r="D85" i="6"/>
  <c r="E85" i="6"/>
  <c r="F85" i="6"/>
  <c r="G85" i="6"/>
  <c r="H85" i="6"/>
  <c r="I85" i="6"/>
  <c r="A86" i="6"/>
  <c r="B86" i="6"/>
  <c r="C86" i="6"/>
  <c r="D86" i="6"/>
  <c r="E86" i="6"/>
  <c r="F86" i="6"/>
  <c r="G86" i="6"/>
  <c r="H86" i="6"/>
  <c r="I86" i="6"/>
  <c r="A87" i="6"/>
  <c r="B87" i="6"/>
  <c r="C87" i="6"/>
  <c r="D87" i="6"/>
  <c r="E87" i="6"/>
  <c r="F87" i="6"/>
  <c r="G87" i="6"/>
  <c r="H87" i="6"/>
  <c r="I87" i="6"/>
  <c r="A88" i="6"/>
  <c r="B88" i="6"/>
  <c r="C88" i="6"/>
  <c r="D88" i="6"/>
  <c r="E88" i="6"/>
  <c r="F88" i="6"/>
  <c r="G88" i="6"/>
  <c r="H88" i="6"/>
  <c r="I88" i="6"/>
  <c r="A89" i="6"/>
  <c r="B89" i="6"/>
  <c r="C89" i="6"/>
  <c r="D89" i="6"/>
  <c r="E89" i="6"/>
  <c r="F89" i="6"/>
  <c r="G89" i="6"/>
  <c r="H89" i="6"/>
  <c r="I89" i="6"/>
  <c r="A90" i="6"/>
  <c r="B90" i="6"/>
  <c r="C90" i="6"/>
  <c r="D90" i="6"/>
  <c r="E90" i="6"/>
  <c r="F90" i="6"/>
  <c r="G90" i="6"/>
  <c r="H90" i="6"/>
  <c r="I90" i="6"/>
  <c r="A91" i="6"/>
  <c r="B91" i="6"/>
  <c r="C91" i="6"/>
  <c r="D91" i="6"/>
  <c r="E91" i="6"/>
  <c r="F91" i="6"/>
  <c r="G91" i="6"/>
  <c r="H91" i="6"/>
  <c r="I91" i="6"/>
  <c r="A92" i="6"/>
  <c r="B92" i="6"/>
  <c r="C92" i="6"/>
  <c r="D92" i="6"/>
  <c r="E92" i="6"/>
  <c r="F92" i="6"/>
  <c r="G92" i="6"/>
  <c r="H92" i="6"/>
  <c r="I92" i="6"/>
  <c r="F4" i="5"/>
  <c r="F5" i="5"/>
  <c r="F8" i="5"/>
  <c r="F9" i="5"/>
  <c r="F13" i="5"/>
  <c r="F16" i="5"/>
  <c r="F17" i="5"/>
  <c r="F18" i="5"/>
  <c r="F20" i="5"/>
  <c r="F21" i="5"/>
  <c r="F22" i="5"/>
  <c r="F24" i="5"/>
  <c r="F25" i="5"/>
  <c r="F26" i="5"/>
  <c r="F28" i="5"/>
  <c r="F29" i="5"/>
  <c r="F30" i="5"/>
  <c r="F32" i="5"/>
  <c r="F33" i="5"/>
  <c r="F34" i="5"/>
  <c r="F36" i="5"/>
  <c r="F37" i="5"/>
  <c r="F40" i="5"/>
  <c r="F41" i="5"/>
  <c r="F43" i="5"/>
  <c r="F44" i="5"/>
  <c r="F45" i="5"/>
  <c r="F47" i="5"/>
  <c r="F48" i="5"/>
  <c r="F49" i="5"/>
  <c r="F51" i="5"/>
  <c r="F52" i="5"/>
  <c r="F53" i="5"/>
  <c r="F56" i="5"/>
  <c r="F58" i="5"/>
  <c r="F61" i="5"/>
  <c r="F62" i="5"/>
  <c r="F66" i="5"/>
  <c r="F68" i="5"/>
  <c r="F70" i="5"/>
  <c r="E1" i="4"/>
  <c r="P7" i="4"/>
  <c r="BA7" i="4" s="1"/>
  <c r="R7" i="4"/>
  <c r="T7" i="4"/>
  <c r="W7" i="4"/>
  <c r="AD7" i="4"/>
  <c r="AT7" i="4"/>
  <c r="P8" i="4"/>
  <c r="BA8" i="4" s="1"/>
  <c r="R8" i="4"/>
  <c r="T8" i="4"/>
  <c r="W8" i="4"/>
  <c r="AD8" i="4"/>
  <c r="AT8" i="4"/>
  <c r="P9" i="4"/>
  <c r="BA9" i="4" s="1"/>
  <c r="R9" i="4"/>
  <c r="T9" i="4"/>
  <c r="W9" i="4"/>
  <c r="AD9" i="4"/>
  <c r="AT9" i="4"/>
  <c r="P10" i="4"/>
  <c r="BA10" i="4" s="1"/>
  <c r="R10" i="4"/>
  <c r="T10" i="4"/>
  <c r="W10" i="4"/>
  <c r="AD10" i="4"/>
  <c r="AT10" i="4"/>
  <c r="P11" i="4"/>
  <c r="BA11" i="4" s="1"/>
  <c r="R11" i="4"/>
  <c r="O11" i="4" s="1"/>
  <c r="T11" i="4"/>
  <c r="W11" i="4"/>
  <c r="AD11" i="4"/>
  <c r="AT11" i="4"/>
  <c r="P12" i="4"/>
  <c r="BA12" i="4" s="1"/>
  <c r="R12" i="4"/>
  <c r="T12" i="4"/>
  <c r="W12" i="4"/>
  <c r="AD12" i="4"/>
  <c r="AT12" i="4"/>
  <c r="P13" i="4"/>
  <c r="BA13" i="4" s="1"/>
  <c r="R13" i="4"/>
  <c r="T13" i="4"/>
  <c r="W13" i="4"/>
  <c r="O13" i="4" s="1"/>
  <c r="AD13" i="4"/>
  <c r="AT13" i="4"/>
  <c r="P14" i="4"/>
  <c r="BA14" i="4" s="1"/>
  <c r="R14" i="4"/>
  <c r="T14" i="4"/>
  <c r="W14" i="4"/>
  <c r="AD14" i="4"/>
  <c r="AT14" i="4"/>
  <c r="P15" i="4"/>
  <c r="R15" i="4"/>
  <c r="T15" i="4"/>
  <c r="W15" i="4"/>
  <c r="AD15" i="4"/>
  <c r="AT15" i="4"/>
  <c r="BA15" i="4"/>
  <c r="P16" i="4"/>
  <c r="BA16" i="4" s="1"/>
  <c r="R16" i="4"/>
  <c r="O16" i="4" s="1"/>
  <c r="T16" i="4"/>
  <c r="W16" i="4"/>
  <c r="AD16" i="4"/>
  <c r="AT16" i="4"/>
  <c r="P17" i="4"/>
  <c r="BA17" i="4" s="1"/>
  <c r="R17" i="4"/>
  <c r="T17" i="4"/>
  <c r="W17" i="4"/>
  <c r="AD17" i="4"/>
  <c r="AT17" i="4"/>
  <c r="P18" i="4"/>
  <c r="BA18" i="4" s="1"/>
  <c r="R18" i="4"/>
  <c r="T18" i="4"/>
  <c r="W18" i="4"/>
  <c r="AD18" i="4"/>
  <c r="AT18" i="4"/>
  <c r="P19" i="4"/>
  <c r="BA19" i="4" s="1"/>
  <c r="R19" i="4"/>
  <c r="O19" i="4" s="1"/>
  <c r="T19" i="4"/>
  <c r="W19" i="4"/>
  <c r="AD19" i="4"/>
  <c r="AT19" i="4"/>
  <c r="P20" i="4"/>
  <c r="BA20" i="4" s="1"/>
  <c r="R20" i="4"/>
  <c r="T20" i="4"/>
  <c r="W20" i="4"/>
  <c r="AD20" i="4"/>
  <c r="AT20" i="4"/>
  <c r="P21" i="4"/>
  <c r="BA21" i="4" s="1"/>
  <c r="R21" i="4"/>
  <c r="T21" i="4"/>
  <c r="W21" i="4"/>
  <c r="AD21" i="4"/>
  <c r="AT21" i="4"/>
  <c r="P22" i="4"/>
  <c r="BA22" i="4" s="1"/>
  <c r="R22" i="4"/>
  <c r="T22" i="4"/>
  <c r="W22" i="4"/>
  <c r="AD22" i="4"/>
  <c r="AT22" i="4"/>
  <c r="P23" i="4"/>
  <c r="BA23" i="4" s="1"/>
  <c r="R23" i="4"/>
  <c r="O23" i="4" s="1"/>
  <c r="T23" i="4"/>
  <c r="W23" i="4"/>
  <c r="AD23" i="4"/>
  <c r="AT23" i="4"/>
  <c r="P24" i="4"/>
  <c r="BA24" i="4" s="1"/>
  <c r="R24" i="4"/>
  <c r="O24" i="4" s="1"/>
  <c r="T24" i="4"/>
  <c r="W24" i="4"/>
  <c r="AD24" i="4"/>
  <c r="AT24" i="4"/>
  <c r="P25" i="4"/>
  <c r="BA25" i="4" s="1"/>
  <c r="R25" i="4"/>
  <c r="T25" i="4"/>
  <c r="W25" i="4"/>
  <c r="AD25" i="4"/>
  <c r="AT25" i="4"/>
  <c r="P26" i="4"/>
  <c r="BA26" i="4" s="1"/>
  <c r="R26" i="4"/>
  <c r="T26" i="4"/>
  <c r="W26" i="4"/>
  <c r="AD26" i="4"/>
  <c r="AT26" i="4"/>
  <c r="P27" i="4"/>
  <c r="R27" i="4"/>
  <c r="T27" i="4"/>
  <c r="O27" i="4" s="1"/>
  <c r="W27" i="4"/>
  <c r="AD27" i="4"/>
  <c r="AT27" i="4"/>
  <c r="BA27" i="4"/>
  <c r="P28" i="4"/>
  <c r="BA28" i="4" s="1"/>
  <c r="R28" i="4"/>
  <c r="T28" i="4"/>
  <c r="W28" i="4"/>
  <c r="AD28" i="4"/>
  <c r="AT28" i="4"/>
  <c r="P29" i="4"/>
  <c r="BA29" i="4" s="1"/>
  <c r="R29" i="4"/>
  <c r="T29" i="4"/>
  <c r="W29" i="4"/>
  <c r="AD29" i="4"/>
  <c r="AT29" i="4"/>
  <c r="P30" i="4"/>
  <c r="BA30" i="4" s="1"/>
  <c r="R30" i="4"/>
  <c r="T30" i="4"/>
  <c r="W30" i="4"/>
  <c r="AD30" i="4"/>
  <c r="AT30" i="4"/>
  <c r="P31" i="4"/>
  <c r="R31" i="4"/>
  <c r="T31" i="4"/>
  <c r="W31" i="4"/>
  <c r="AD31" i="4"/>
  <c r="AT31" i="4"/>
  <c r="BA31" i="4"/>
  <c r="P32" i="4"/>
  <c r="BA32" i="4" s="1"/>
  <c r="R32" i="4"/>
  <c r="T32" i="4"/>
  <c r="W32" i="4"/>
  <c r="AD32" i="4"/>
  <c r="AT32" i="4"/>
  <c r="P33" i="4"/>
  <c r="BA33" i="4" s="1"/>
  <c r="R33" i="4"/>
  <c r="T33" i="4"/>
  <c r="W33" i="4"/>
  <c r="AD33" i="4"/>
  <c r="AT33" i="4"/>
  <c r="P34" i="4"/>
  <c r="BA34" i="4" s="1"/>
  <c r="R34" i="4"/>
  <c r="T34" i="4"/>
  <c r="W34" i="4"/>
  <c r="AD34" i="4"/>
  <c r="AT34" i="4"/>
  <c r="P35" i="4"/>
  <c r="BA35" i="4" s="1"/>
  <c r="R35" i="4"/>
  <c r="T35" i="4"/>
  <c r="W35" i="4"/>
  <c r="AD35" i="4"/>
  <c r="AT35" i="4"/>
  <c r="P36" i="4"/>
  <c r="BA36" i="4" s="1"/>
  <c r="R36" i="4"/>
  <c r="T36" i="4"/>
  <c r="W36" i="4"/>
  <c r="AD36" i="4"/>
  <c r="AT36" i="4"/>
  <c r="N37" i="4"/>
  <c r="Q37" i="4"/>
  <c r="S37" i="4"/>
  <c r="V37" i="4"/>
  <c r="X37" i="4"/>
  <c r="AB37" i="4"/>
  <c r="AL37" i="4"/>
  <c r="AN37" i="4"/>
  <c r="AO37" i="4"/>
  <c r="AR37" i="4"/>
  <c r="AU37" i="4"/>
  <c r="AV37" i="4"/>
  <c r="AX37" i="4"/>
  <c r="AY37" i="4"/>
  <c r="BB37" i="4"/>
  <c r="E1" i="3"/>
  <c r="P7" i="3"/>
  <c r="BA7" i="3" s="1"/>
  <c r="R7" i="3"/>
  <c r="T7" i="3"/>
  <c r="W7" i="3"/>
  <c r="AD7" i="3"/>
  <c r="AT7" i="3"/>
  <c r="D34" i="6"/>
  <c r="P8" i="3"/>
  <c r="BA8" i="3" s="1"/>
  <c r="R8" i="3"/>
  <c r="T8" i="3"/>
  <c r="W8" i="3"/>
  <c r="AD8" i="3"/>
  <c r="AT8" i="3"/>
  <c r="P9" i="3"/>
  <c r="BA9" i="3" s="1"/>
  <c r="R9" i="3"/>
  <c r="T9" i="3"/>
  <c r="W9" i="3"/>
  <c r="AD9" i="3"/>
  <c r="AT9" i="3"/>
  <c r="D36" i="6"/>
  <c r="P10" i="3"/>
  <c r="BA10" i="3" s="1"/>
  <c r="R10" i="3"/>
  <c r="T10" i="3"/>
  <c r="W10" i="3"/>
  <c r="AD10" i="3"/>
  <c r="AT10" i="3"/>
  <c r="D37" i="6"/>
  <c r="AI11" i="3"/>
  <c r="P11" i="3"/>
  <c r="BA11" i="3" s="1"/>
  <c r="R11" i="3"/>
  <c r="T11" i="3"/>
  <c r="W11" i="3"/>
  <c r="AD11" i="3"/>
  <c r="AT11" i="3"/>
  <c r="D38" i="6"/>
  <c r="P12" i="3"/>
  <c r="R12" i="3"/>
  <c r="T12" i="3"/>
  <c r="W12" i="3"/>
  <c r="AD12" i="3"/>
  <c r="AT12" i="3"/>
  <c r="P13" i="3"/>
  <c r="BA13" i="3" s="1"/>
  <c r="R13" i="3"/>
  <c r="T13" i="3"/>
  <c r="W13" i="3"/>
  <c r="AD13" i="3"/>
  <c r="AT13" i="3"/>
  <c r="D40" i="6"/>
  <c r="AE14" i="3"/>
  <c r="P14" i="3"/>
  <c r="BA14" i="3" s="1"/>
  <c r="R14" i="3"/>
  <c r="T14" i="3"/>
  <c r="W14" i="3"/>
  <c r="AD14" i="3"/>
  <c r="AT14" i="3"/>
  <c r="D41" i="6"/>
  <c r="P15" i="3"/>
  <c r="BA15" i="3" s="1"/>
  <c r="R15" i="3"/>
  <c r="T15" i="3"/>
  <c r="W15" i="3"/>
  <c r="AD15" i="3"/>
  <c r="AT15" i="3"/>
  <c r="D42" i="6"/>
  <c r="P16" i="3"/>
  <c r="BA16" i="3" s="1"/>
  <c r="R16" i="3"/>
  <c r="T16" i="3"/>
  <c r="W16" i="3"/>
  <c r="AD16" i="3"/>
  <c r="AT16" i="3"/>
  <c r="D43" i="6"/>
  <c r="P17" i="3"/>
  <c r="R17" i="3"/>
  <c r="O17" i="3" s="1"/>
  <c r="T17" i="3"/>
  <c r="W17" i="3"/>
  <c r="AD17" i="3"/>
  <c r="AT17" i="3"/>
  <c r="BA17" i="3"/>
  <c r="D44" i="6"/>
  <c r="P18" i="3"/>
  <c r="BA18" i="3" s="1"/>
  <c r="R18" i="3"/>
  <c r="T18" i="3"/>
  <c r="W18" i="3"/>
  <c r="AD18" i="3"/>
  <c r="AT18" i="3"/>
  <c r="D45" i="6"/>
  <c r="P19" i="3"/>
  <c r="BA19" i="3" s="1"/>
  <c r="R19" i="3"/>
  <c r="T19" i="3"/>
  <c r="W19" i="3"/>
  <c r="AD19" i="3"/>
  <c r="AT19" i="3"/>
  <c r="D46" i="6"/>
  <c r="P20" i="3"/>
  <c r="BA20" i="3" s="1"/>
  <c r="R20" i="3"/>
  <c r="T20" i="3"/>
  <c r="W20" i="3"/>
  <c r="AD20" i="3"/>
  <c r="AT20" i="3"/>
  <c r="D47" i="6"/>
  <c r="P21" i="3"/>
  <c r="BA21" i="3" s="1"/>
  <c r="R21" i="3"/>
  <c r="T21" i="3"/>
  <c r="W21" i="3"/>
  <c r="AD21" i="3"/>
  <c r="AT21" i="3"/>
  <c r="D48" i="6"/>
  <c r="AE22" i="3"/>
  <c r="P22" i="3"/>
  <c r="BA22" i="3" s="1"/>
  <c r="R22" i="3"/>
  <c r="T22" i="3"/>
  <c r="W22" i="3"/>
  <c r="AD22" i="3"/>
  <c r="AT22" i="3"/>
  <c r="D49" i="6"/>
  <c r="P23" i="3"/>
  <c r="BA23" i="3" s="1"/>
  <c r="R23" i="3"/>
  <c r="T23" i="3"/>
  <c r="W23" i="3"/>
  <c r="AD23" i="3"/>
  <c r="AT23" i="3"/>
  <c r="D50" i="6"/>
  <c r="P24" i="3"/>
  <c r="BA24" i="3" s="1"/>
  <c r="R24" i="3"/>
  <c r="T24" i="3"/>
  <c r="W24" i="3"/>
  <c r="AD24" i="3"/>
  <c r="AT24" i="3"/>
  <c r="D51" i="6"/>
  <c r="P25" i="3"/>
  <c r="R25" i="3"/>
  <c r="T25" i="3"/>
  <c r="W25" i="3"/>
  <c r="AD25" i="3"/>
  <c r="AT25" i="3"/>
  <c r="BA25" i="3"/>
  <c r="D52" i="6"/>
  <c r="P26" i="3"/>
  <c r="BA26" i="3" s="1"/>
  <c r="R26" i="3"/>
  <c r="O26" i="3" s="1"/>
  <c r="T26" i="3"/>
  <c r="W26" i="3"/>
  <c r="AD26" i="3"/>
  <c r="AT26" i="3"/>
  <c r="D53" i="6"/>
  <c r="AK27" i="3"/>
  <c r="P27" i="3"/>
  <c r="BA27" i="3" s="1"/>
  <c r="R27" i="3"/>
  <c r="O27" i="3" s="1"/>
  <c r="T27" i="3"/>
  <c r="W27" i="3"/>
  <c r="AD27" i="3"/>
  <c r="AT27" i="3"/>
  <c r="D54" i="6"/>
  <c r="P28" i="3"/>
  <c r="BA28" i="3" s="1"/>
  <c r="R28" i="3"/>
  <c r="O28" i="3" s="1"/>
  <c r="T28" i="3"/>
  <c r="W28" i="3"/>
  <c r="AD28" i="3"/>
  <c r="AT28" i="3"/>
  <c r="P29" i="3"/>
  <c r="BA29" i="3" s="1"/>
  <c r="R29" i="3"/>
  <c r="O29" i="3" s="1"/>
  <c r="T29" i="3"/>
  <c r="W29" i="3"/>
  <c r="AD29" i="3"/>
  <c r="AT29" i="3"/>
  <c r="D56" i="6"/>
  <c r="AE30" i="3"/>
  <c r="P30" i="3"/>
  <c r="BA30" i="3" s="1"/>
  <c r="R30" i="3"/>
  <c r="O30" i="3" s="1"/>
  <c r="T30" i="3"/>
  <c r="W30" i="3"/>
  <c r="AD30" i="3"/>
  <c r="AT30" i="3"/>
  <c r="D57" i="6"/>
  <c r="P31" i="3"/>
  <c r="BA31" i="3" s="1"/>
  <c r="R31" i="3"/>
  <c r="T31" i="3"/>
  <c r="O31" i="3" s="1"/>
  <c r="W31" i="3"/>
  <c r="AD31" i="3"/>
  <c r="AT31" i="3"/>
  <c r="D58" i="6"/>
  <c r="P32" i="3"/>
  <c r="BA32" i="3" s="1"/>
  <c r="R32" i="3"/>
  <c r="T32" i="3"/>
  <c r="W32" i="3"/>
  <c r="AD32" i="3"/>
  <c r="AT32" i="3"/>
  <c r="D59" i="6"/>
  <c r="P33" i="3"/>
  <c r="BA33" i="3" s="1"/>
  <c r="R33" i="3"/>
  <c r="O33" i="3" s="1"/>
  <c r="T33" i="3"/>
  <c r="W33" i="3"/>
  <c r="AD33" i="3"/>
  <c r="AT33" i="3"/>
  <c r="D60" i="6"/>
  <c r="AI34" i="3"/>
  <c r="P34" i="3"/>
  <c r="BA34" i="3" s="1"/>
  <c r="R34" i="3"/>
  <c r="O34" i="3" s="1"/>
  <c r="T34" i="3"/>
  <c r="W34" i="3"/>
  <c r="AD34" i="3"/>
  <c r="AT34" i="3"/>
  <c r="D61" i="6"/>
  <c r="P35" i="3"/>
  <c r="BA35" i="3" s="1"/>
  <c r="R35" i="3"/>
  <c r="T35" i="3"/>
  <c r="W35" i="3"/>
  <c r="AD35" i="3"/>
  <c r="AT35" i="3"/>
  <c r="D62" i="6"/>
  <c r="L36" i="3"/>
  <c r="P36" i="3"/>
  <c r="BA36" i="3" s="1"/>
  <c r="R36" i="3"/>
  <c r="T36" i="3"/>
  <c r="W36" i="3"/>
  <c r="AD36" i="3"/>
  <c r="AT36" i="3"/>
  <c r="N37" i="3"/>
  <c r="Q37" i="3"/>
  <c r="S37" i="3"/>
  <c r="V37" i="3"/>
  <c r="X37" i="3"/>
  <c r="AB37" i="3"/>
  <c r="AL37" i="3"/>
  <c r="AN37" i="3"/>
  <c r="AO37" i="3"/>
  <c r="AP37" i="3"/>
  <c r="AR37" i="3"/>
  <c r="AU37" i="3"/>
  <c r="AV37" i="3"/>
  <c r="AW37" i="3"/>
  <c r="AX37" i="3"/>
  <c r="AY37" i="3"/>
  <c r="BB37" i="3"/>
  <c r="E1" i="2"/>
  <c r="P7" i="2"/>
  <c r="BA7" i="2" s="1"/>
  <c r="R7" i="2"/>
  <c r="T7" i="2"/>
  <c r="W7" i="2"/>
  <c r="AD7" i="2"/>
  <c r="AT7" i="2"/>
  <c r="P8" i="2"/>
  <c r="BA8" i="2" s="1"/>
  <c r="R8" i="2"/>
  <c r="T8" i="2"/>
  <c r="W8" i="2"/>
  <c r="AD8" i="2"/>
  <c r="AT8" i="2"/>
  <c r="P9" i="2"/>
  <c r="BA9" i="2" s="1"/>
  <c r="R9" i="2"/>
  <c r="T9" i="2"/>
  <c r="W9" i="2"/>
  <c r="AD9" i="2"/>
  <c r="AT9" i="2"/>
  <c r="P10" i="2"/>
  <c r="BA10" i="2" s="1"/>
  <c r="R10" i="2"/>
  <c r="T10" i="2"/>
  <c r="W10" i="2"/>
  <c r="AD10" i="2"/>
  <c r="AT10" i="2"/>
  <c r="P11" i="2"/>
  <c r="BA11" i="2" s="1"/>
  <c r="R11" i="2"/>
  <c r="T11" i="2"/>
  <c r="W11" i="2"/>
  <c r="AD11" i="2"/>
  <c r="AT11" i="2"/>
  <c r="P12" i="2"/>
  <c r="BA12" i="2" s="1"/>
  <c r="R12" i="2"/>
  <c r="T12" i="2"/>
  <c r="W12" i="2"/>
  <c r="AD12" i="2"/>
  <c r="AT12" i="2"/>
  <c r="P13" i="2"/>
  <c r="BA13" i="2" s="1"/>
  <c r="R13" i="2"/>
  <c r="T13" i="2"/>
  <c r="W13" i="2"/>
  <c r="AD13" i="2"/>
  <c r="AT13" i="2"/>
  <c r="P14" i="2"/>
  <c r="BA14" i="2" s="1"/>
  <c r="R14" i="2"/>
  <c r="T14" i="2"/>
  <c r="W14" i="2"/>
  <c r="AD14" i="2"/>
  <c r="AT14" i="2"/>
  <c r="P15" i="2"/>
  <c r="BA15" i="2" s="1"/>
  <c r="R15" i="2"/>
  <c r="T15" i="2"/>
  <c r="W15" i="2"/>
  <c r="AD15" i="2"/>
  <c r="AT15" i="2"/>
  <c r="P16" i="2"/>
  <c r="BA16" i="2" s="1"/>
  <c r="R16" i="2"/>
  <c r="T16" i="2"/>
  <c r="W16" i="2"/>
  <c r="AD16" i="2"/>
  <c r="AT16" i="2"/>
  <c r="P17" i="2"/>
  <c r="BA17" i="2" s="1"/>
  <c r="R17" i="2"/>
  <c r="T17" i="2"/>
  <c r="W17" i="2"/>
  <c r="AD17" i="2"/>
  <c r="AT17" i="2"/>
  <c r="P18" i="2"/>
  <c r="BA18" i="2" s="1"/>
  <c r="R18" i="2"/>
  <c r="T18" i="2"/>
  <c r="W18" i="2"/>
  <c r="AD18" i="2"/>
  <c r="AT18" i="2"/>
  <c r="P19" i="2"/>
  <c r="R19" i="2"/>
  <c r="T19" i="2"/>
  <c r="W19" i="2"/>
  <c r="AD19" i="2"/>
  <c r="AT19" i="2"/>
  <c r="BA19" i="2"/>
  <c r="P20" i="2"/>
  <c r="BA20" i="2" s="1"/>
  <c r="R20" i="2"/>
  <c r="T20" i="2"/>
  <c r="W20" i="2"/>
  <c r="AD20" i="2"/>
  <c r="AT20" i="2"/>
  <c r="P21" i="2"/>
  <c r="BA21" i="2" s="1"/>
  <c r="R21" i="2"/>
  <c r="O21" i="2" s="1"/>
  <c r="T21" i="2"/>
  <c r="W21" i="2"/>
  <c r="AD21" i="2"/>
  <c r="AT21" i="2"/>
  <c r="P22" i="2"/>
  <c r="BA22" i="2" s="1"/>
  <c r="R22" i="2"/>
  <c r="T22" i="2"/>
  <c r="W22" i="2"/>
  <c r="AD22" i="2"/>
  <c r="AT22" i="2"/>
  <c r="P23" i="2"/>
  <c r="BA23" i="2" s="1"/>
  <c r="R23" i="2"/>
  <c r="T23" i="2"/>
  <c r="W23" i="2"/>
  <c r="AD23" i="2"/>
  <c r="AT23" i="2"/>
  <c r="P24" i="2"/>
  <c r="BA24" i="2" s="1"/>
  <c r="R24" i="2"/>
  <c r="T24" i="2"/>
  <c r="W24" i="2"/>
  <c r="AD24" i="2"/>
  <c r="AT24" i="2"/>
  <c r="P25" i="2"/>
  <c r="BA25" i="2" s="1"/>
  <c r="R25" i="2"/>
  <c r="T25" i="2"/>
  <c r="W25" i="2"/>
  <c r="AD25" i="2"/>
  <c r="AT25" i="2"/>
  <c r="P26" i="2"/>
  <c r="BA26" i="2" s="1"/>
  <c r="R26" i="2"/>
  <c r="T26" i="2"/>
  <c r="W26" i="2"/>
  <c r="O26" i="2" s="1"/>
  <c r="AD26" i="2"/>
  <c r="AT26" i="2"/>
  <c r="P27" i="2"/>
  <c r="BA27" i="2" s="1"/>
  <c r="R27" i="2"/>
  <c r="T27" i="2"/>
  <c r="W27" i="2"/>
  <c r="AD27" i="2"/>
  <c r="AT27" i="2"/>
  <c r="P28" i="2"/>
  <c r="BA28" i="2" s="1"/>
  <c r="R28" i="2"/>
  <c r="O28" i="2" s="1"/>
  <c r="T28" i="2"/>
  <c r="W28" i="2"/>
  <c r="AD28" i="2"/>
  <c r="AT28" i="2"/>
  <c r="P29" i="2"/>
  <c r="BA29" i="2" s="1"/>
  <c r="R29" i="2"/>
  <c r="T29" i="2"/>
  <c r="W29" i="2"/>
  <c r="AD29" i="2"/>
  <c r="AT29" i="2"/>
  <c r="P30" i="2"/>
  <c r="BA30" i="2" s="1"/>
  <c r="R30" i="2"/>
  <c r="T30" i="2"/>
  <c r="W30" i="2"/>
  <c r="AD30" i="2"/>
  <c r="AT30" i="2"/>
  <c r="P31" i="2"/>
  <c r="BA31" i="2" s="1"/>
  <c r="R31" i="2"/>
  <c r="T31" i="2"/>
  <c r="W31" i="2"/>
  <c r="AD31" i="2"/>
  <c r="AT31" i="2"/>
  <c r="P32" i="2"/>
  <c r="BA32" i="2" s="1"/>
  <c r="R32" i="2"/>
  <c r="T32" i="2"/>
  <c r="W32" i="2"/>
  <c r="AD32" i="2"/>
  <c r="AT32" i="2"/>
  <c r="P33" i="2"/>
  <c r="BA33" i="2" s="1"/>
  <c r="R33" i="2"/>
  <c r="T33" i="2"/>
  <c r="W33" i="2"/>
  <c r="AD33" i="2"/>
  <c r="AT33" i="2"/>
  <c r="P34" i="2"/>
  <c r="BA34" i="2" s="1"/>
  <c r="R34" i="2"/>
  <c r="T34" i="2"/>
  <c r="W34" i="2"/>
  <c r="AD34" i="2"/>
  <c r="AT34" i="2"/>
  <c r="P35" i="2"/>
  <c r="R35" i="2"/>
  <c r="T35" i="2"/>
  <c r="W35" i="2"/>
  <c r="AD35" i="2"/>
  <c r="AT35" i="2"/>
  <c r="BA35" i="2"/>
  <c r="P36" i="2"/>
  <c r="BA36" i="2" s="1"/>
  <c r="R36" i="2"/>
  <c r="T36" i="2"/>
  <c r="W36" i="2"/>
  <c r="AD36" i="2"/>
  <c r="AT36" i="2"/>
  <c r="N37" i="2"/>
  <c r="Q37" i="2"/>
  <c r="S37" i="2"/>
  <c r="V37" i="2"/>
  <c r="X37" i="2"/>
  <c r="AB37" i="2"/>
  <c r="AL37" i="2"/>
  <c r="AN37" i="2"/>
  <c r="AO37" i="2"/>
  <c r="AP37" i="2"/>
  <c r="AR37" i="2"/>
  <c r="AU37" i="2"/>
  <c r="AV37" i="2"/>
  <c r="AW37" i="2"/>
  <c r="AX37" i="2"/>
  <c r="AY37" i="2"/>
  <c r="BB37" i="2"/>
  <c r="AG23" i="4" l="1"/>
  <c r="L10" i="4"/>
  <c r="Z10" i="4" s="1"/>
  <c r="AI15" i="4"/>
  <c r="AI9" i="3"/>
  <c r="AI16" i="4"/>
  <c r="L21" i="4"/>
  <c r="Z21" i="4" s="1"/>
  <c r="O9" i="2"/>
  <c r="K9" i="2" s="1"/>
  <c r="O35" i="2"/>
  <c r="O27" i="2"/>
  <c r="R37" i="2"/>
  <c r="O25" i="3"/>
  <c r="O22" i="3"/>
  <c r="O21" i="3"/>
  <c r="O20" i="3"/>
  <c r="O19" i="3"/>
  <c r="O18" i="3"/>
  <c r="O22" i="2"/>
  <c r="O20" i="4"/>
  <c r="O13" i="2"/>
  <c r="O8" i="2"/>
  <c r="O35" i="4"/>
  <c r="O7" i="4"/>
  <c r="O10" i="2"/>
  <c r="O25" i="4"/>
  <c r="O19" i="2"/>
  <c r="O18" i="2"/>
  <c r="O14" i="2"/>
  <c r="O15" i="4"/>
  <c r="O34" i="2"/>
  <c r="O15" i="2"/>
  <c r="O16" i="3"/>
  <c r="O12" i="3"/>
  <c r="O11" i="3"/>
  <c r="T37" i="3"/>
  <c r="O36" i="4"/>
  <c r="O33" i="4"/>
  <c r="O31" i="4"/>
  <c r="L17" i="4"/>
  <c r="K17" i="4" s="1"/>
  <c r="O7" i="2"/>
  <c r="O36" i="3"/>
  <c r="K36" i="3" s="1"/>
  <c r="O35" i="3"/>
  <c r="W37" i="3"/>
  <c r="P37" i="4"/>
  <c r="O30" i="4"/>
  <c r="O22" i="4"/>
  <c r="O10" i="4"/>
  <c r="O15" i="3"/>
  <c r="O37" i="3" s="1"/>
  <c r="O32" i="4"/>
  <c r="O17" i="4"/>
  <c r="O12" i="4"/>
  <c r="O32" i="2"/>
  <c r="O24" i="2"/>
  <c r="O16" i="2"/>
  <c r="O33" i="2"/>
  <c r="O25" i="2"/>
  <c r="K25" i="2" s="1"/>
  <c r="O17" i="2"/>
  <c r="W37" i="2"/>
  <c r="O11" i="2"/>
  <c r="O32" i="3"/>
  <c r="O14" i="3"/>
  <c r="O13" i="3"/>
  <c r="P37" i="3"/>
  <c r="O12" i="2"/>
  <c r="O24" i="3"/>
  <c r="O10" i="3"/>
  <c r="O8" i="3"/>
  <c r="O7" i="3"/>
  <c r="O29" i="4"/>
  <c r="O14" i="4"/>
  <c r="O36" i="2"/>
  <c r="O30" i="2"/>
  <c r="O29" i="2"/>
  <c r="O20" i="2"/>
  <c r="T37" i="2"/>
  <c r="O9" i="3"/>
  <c r="O28" i="4"/>
  <c r="O21" i="4"/>
  <c r="O18" i="4"/>
  <c r="O8" i="4"/>
  <c r="O31" i="2"/>
  <c r="O23" i="2"/>
  <c r="O23" i="3"/>
  <c r="AT37" i="3"/>
  <c r="BA37" i="4"/>
  <c r="AT37" i="2"/>
  <c r="AG12" i="3"/>
  <c r="L26" i="4"/>
  <c r="K26" i="4" s="1"/>
  <c r="AI13" i="3"/>
  <c r="AE21" i="3"/>
  <c r="AM17" i="4"/>
  <c r="AG11" i="4"/>
  <c r="AI27" i="3"/>
  <c r="L25" i="4"/>
  <c r="Z25" i="4" s="1"/>
  <c r="AI11" i="4"/>
  <c r="AG19" i="4"/>
  <c r="AE10" i="4"/>
  <c r="AK30" i="3"/>
  <c r="AI21" i="3"/>
  <c r="AE27" i="3"/>
  <c r="AG21" i="3"/>
  <c r="L21" i="3"/>
  <c r="Z21" i="3" s="1"/>
  <c r="AM19" i="4"/>
  <c r="AG29" i="3"/>
  <c r="AM20" i="3"/>
  <c r="AM15" i="3"/>
  <c r="AG34" i="3"/>
  <c r="AM28" i="3"/>
  <c r="AG20" i="3"/>
  <c r="AM8" i="3"/>
  <c r="AI28" i="3"/>
  <c r="AK22" i="3"/>
  <c r="AI19" i="3"/>
  <c r="AK13" i="3"/>
  <c r="AI35" i="4"/>
  <c r="AK21" i="3"/>
  <c r="AI35" i="3"/>
  <c r="AG35" i="3"/>
  <c r="AE35" i="3"/>
  <c r="AM30" i="3"/>
  <c r="AG18" i="3"/>
  <c r="AK9" i="3"/>
  <c r="AK14" i="3"/>
  <c r="AG9" i="3"/>
  <c r="AE34" i="3"/>
  <c r="AE25" i="3"/>
  <c r="AG8" i="3"/>
  <c r="AM36" i="3"/>
  <c r="AE28" i="3"/>
  <c r="AI20" i="3"/>
  <c r="L15" i="3"/>
  <c r="Z15" i="3" s="1"/>
  <c r="AM23" i="3"/>
  <c r="L23" i="3"/>
  <c r="AK20" i="3"/>
  <c r="AE18" i="3"/>
  <c r="AK15" i="3"/>
  <c r="AM13" i="3"/>
  <c r="AE12" i="3"/>
  <c r="AE9" i="3"/>
  <c r="L9" i="3"/>
  <c r="Z9" i="3" s="1"/>
  <c r="AG26" i="3"/>
  <c r="AM31" i="3"/>
  <c r="L31" i="3"/>
  <c r="Z31" i="3" s="1"/>
  <c r="AM29" i="3"/>
  <c r="AK28" i="3"/>
  <c r="AE26" i="3"/>
  <c r="AK23" i="3"/>
  <c r="AK31" i="3"/>
  <c r="AK29" i="3"/>
  <c r="K29" i="3"/>
  <c r="AI29" i="3"/>
  <c r="AG28" i="3"/>
  <c r="AM22" i="3"/>
  <c r="AE20" i="3"/>
  <c r="AE17" i="3"/>
  <c r="AM14" i="3"/>
  <c r="AG13" i="3"/>
  <c r="L13" i="3"/>
  <c r="Z13" i="3" s="1"/>
  <c r="AE11" i="3"/>
  <c r="AE33" i="3"/>
  <c r="AE29" i="3"/>
  <c r="AI22" i="3"/>
  <c r="L22" i="3"/>
  <c r="Z22" i="3" s="1"/>
  <c r="AG19" i="3"/>
  <c r="AI14" i="3"/>
  <c r="L14" i="3"/>
  <c r="Z14" i="3" s="1"/>
  <c r="AI30" i="3"/>
  <c r="L30" i="3"/>
  <c r="Z30" i="3" s="1"/>
  <c r="AG27" i="3"/>
  <c r="AE19" i="3"/>
  <c r="AK12" i="3"/>
  <c r="AE8" i="3"/>
  <c r="L9" i="4"/>
  <c r="Z9" i="4" s="1"/>
  <c r="AK36" i="3"/>
  <c r="AE36" i="3"/>
  <c r="AG36" i="3"/>
  <c r="AI36" i="3"/>
  <c r="AG16" i="2"/>
  <c r="AG24" i="2"/>
  <c r="AK25" i="2"/>
  <c r="AG20" i="2"/>
  <c r="AK13" i="2"/>
  <c r="AG12" i="2"/>
  <c r="AK21" i="2"/>
  <c r="AG31" i="4"/>
  <c r="AG27" i="4"/>
  <c r="AK9" i="4"/>
  <c r="AG17" i="4"/>
  <c r="AK25" i="4"/>
  <c r="AE17" i="4"/>
  <c r="AG25" i="4"/>
  <c r="AM15" i="4"/>
  <c r="AK18" i="4"/>
  <c r="L18" i="4"/>
  <c r="Z18" i="4" s="1"/>
  <c r="AE15" i="4"/>
  <c r="AM27" i="4"/>
  <c r="AK29" i="2"/>
  <c r="AM33" i="4"/>
  <c r="AM29" i="4"/>
  <c r="AG21" i="4"/>
  <c r="AM13" i="4"/>
  <c r="AK29" i="4"/>
  <c r="AE21" i="4"/>
  <c r="AG33" i="4"/>
  <c r="AG29" i="4"/>
  <c r="AE25" i="4"/>
  <c r="AM23" i="4"/>
  <c r="AG13" i="4"/>
  <c r="AI20" i="4"/>
  <c r="AK13" i="4"/>
  <c r="AM35" i="4"/>
  <c r="AE33" i="4"/>
  <c r="AM31" i="4"/>
  <c r="AE29" i="4"/>
  <c r="AE13" i="4"/>
  <c r="AI12" i="4"/>
  <c r="AG9" i="4"/>
  <c r="AE23" i="4"/>
  <c r="L22" i="4"/>
  <c r="K22" i="4" s="1"/>
  <c r="AE19" i="4"/>
  <c r="AM11" i="4"/>
  <c r="AE9" i="4"/>
  <c r="AI8" i="4"/>
  <c r="AE35" i="4"/>
  <c r="AE31" i="4"/>
  <c r="AE27" i="4"/>
  <c r="AK22" i="4"/>
  <c r="AK33" i="4"/>
  <c r="AK34" i="4"/>
  <c r="L34" i="4"/>
  <c r="Z34" i="4" s="1"/>
  <c r="AK30" i="4"/>
  <c r="L30" i="4"/>
  <c r="Z30" i="4" s="1"/>
  <c r="AK26" i="4"/>
  <c r="AM21" i="4"/>
  <c r="AK14" i="4"/>
  <c r="L14" i="4"/>
  <c r="AG7" i="4"/>
  <c r="AM7" i="4"/>
  <c r="AE7" i="4"/>
  <c r="K20" i="3"/>
  <c r="Z20" i="3"/>
  <c r="K28" i="3"/>
  <c r="Z28" i="3"/>
  <c r="BA37" i="2"/>
  <c r="Z36" i="3"/>
  <c r="L10" i="3"/>
  <c r="O34" i="4"/>
  <c r="P37" i="2"/>
  <c r="AK26" i="2"/>
  <c r="AK22" i="2"/>
  <c r="AK18" i="2"/>
  <c r="AG14" i="2"/>
  <c r="R37" i="3"/>
  <c r="L33" i="3"/>
  <c r="L25" i="3"/>
  <c r="L17" i="3"/>
  <c r="AK32" i="4"/>
  <c r="AM32" i="4"/>
  <c r="L32" i="4"/>
  <c r="AE32" i="4"/>
  <c r="AG32" i="4"/>
  <c r="AG35" i="2"/>
  <c r="L34" i="3"/>
  <c r="AM32" i="3"/>
  <c r="L26" i="3"/>
  <c r="AM24" i="3"/>
  <c r="L18" i="3"/>
  <c r="AM16" i="3"/>
  <c r="BA12" i="3"/>
  <c r="BA37" i="3" s="1"/>
  <c r="AK36" i="4"/>
  <c r="AM36" i="4"/>
  <c r="L36" i="4"/>
  <c r="AE36" i="4"/>
  <c r="AG36" i="4"/>
  <c r="AT37" i="4"/>
  <c r="K33" i="4"/>
  <c r="Z33" i="4"/>
  <c r="AG29" i="2"/>
  <c r="K29" i="2"/>
  <c r="AK17" i="2"/>
  <c r="L35" i="3"/>
  <c r="AM33" i="3"/>
  <c r="AK32" i="3"/>
  <c r="AI31" i="3"/>
  <c r="AG30" i="3"/>
  <c r="L27" i="3"/>
  <c r="AM25" i="3"/>
  <c r="AK24" i="3"/>
  <c r="AI23" i="3"/>
  <c r="AG22" i="3"/>
  <c r="L19" i="3"/>
  <c r="AM17" i="3"/>
  <c r="AK16" i="3"/>
  <c r="AI15" i="3"/>
  <c r="AG14" i="3"/>
  <c r="L12" i="3"/>
  <c r="AM11" i="3"/>
  <c r="AI32" i="4"/>
  <c r="L32" i="3"/>
  <c r="AG34" i="2"/>
  <c r="AG33" i="2"/>
  <c r="AG25" i="2"/>
  <c r="AG21" i="2"/>
  <c r="AG13" i="2"/>
  <c r="AM34" i="3"/>
  <c r="AK33" i="3"/>
  <c r="AI32" i="3"/>
  <c r="AG31" i="3"/>
  <c r="AM26" i="3"/>
  <c r="AK25" i="3"/>
  <c r="AI24" i="3"/>
  <c r="AG23" i="3"/>
  <c r="AM18" i="3"/>
  <c r="AK17" i="3"/>
  <c r="AI16" i="3"/>
  <c r="AG15" i="3"/>
  <c r="AK11" i="3"/>
  <c r="AI36" i="4"/>
  <c r="T37" i="4"/>
  <c r="AG7" i="3"/>
  <c r="AI7" i="3"/>
  <c r="L7" i="3"/>
  <c r="AK14" i="2"/>
  <c r="AG10" i="3"/>
  <c r="AM35" i="3"/>
  <c r="AK34" i="3"/>
  <c r="AI33" i="3"/>
  <c r="AG32" i="3"/>
  <c r="AM27" i="3"/>
  <c r="AK26" i="3"/>
  <c r="AI25" i="3"/>
  <c r="AG24" i="3"/>
  <c r="AM19" i="3"/>
  <c r="AK18" i="3"/>
  <c r="AI17" i="3"/>
  <c r="AG16" i="3"/>
  <c r="AM10" i="3"/>
  <c r="W37" i="4"/>
  <c r="AI10" i="3"/>
  <c r="AK7" i="3"/>
  <c r="AK24" i="4"/>
  <c r="AM24" i="4"/>
  <c r="L24" i="4"/>
  <c r="AE24" i="4"/>
  <c r="AG24" i="4"/>
  <c r="L24" i="3"/>
  <c r="L16" i="3"/>
  <c r="AE7" i="3"/>
  <c r="AK28" i="4"/>
  <c r="AM28" i="4"/>
  <c r="L28" i="4"/>
  <c r="AE28" i="4"/>
  <c r="AG28" i="4"/>
  <c r="K13" i="4"/>
  <c r="Z13" i="4"/>
  <c r="AG36" i="2"/>
  <c r="AM12" i="3"/>
  <c r="L11" i="3"/>
  <c r="AG11" i="3"/>
  <c r="AK10" i="3"/>
  <c r="AM7" i="3"/>
  <c r="K29" i="4"/>
  <c r="Z29" i="4"/>
  <c r="O26" i="4"/>
  <c r="R37" i="4"/>
  <c r="AG20" i="4"/>
  <c r="AG16" i="4"/>
  <c r="AG12" i="4"/>
  <c r="AG8" i="4"/>
  <c r="L8" i="3"/>
  <c r="L35" i="4"/>
  <c r="AM34" i="4"/>
  <c r="AI33" i="4"/>
  <c r="L31" i="4"/>
  <c r="AM30" i="4"/>
  <c r="AI29" i="4"/>
  <c r="L27" i="4"/>
  <c r="AM26" i="4"/>
  <c r="AI25" i="4"/>
  <c r="L23" i="4"/>
  <c r="AM22" i="4"/>
  <c r="AI21" i="4"/>
  <c r="AE20" i="4"/>
  <c r="L19" i="4"/>
  <c r="AM18" i="4"/>
  <c r="AI17" i="4"/>
  <c r="AE16" i="4"/>
  <c r="L15" i="4"/>
  <c r="AM14" i="4"/>
  <c r="AI13" i="4"/>
  <c r="AE12" i="4"/>
  <c r="L11" i="4"/>
  <c r="AM10" i="4"/>
  <c r="AI9" i="4"/>
  <c r="AE8" i="4"/>
  <c r="L7" i="4"/>
  <c r="AI34" i="4"/>
  <c r="AI30" i="4"/>
  <c r="AI26" i="4"/>
  <c r="AI22" i="4"/>
  <c r="L20" i="4"/>
  <c r="AI18" i="4"/>
  <c r="L16" i="4"/>
  <c r="AI14" i="4"/>
  <c r="L12" i="4"/>
  <c r="AI10" i="4"/>
  <c r="O9" i="4"/>
  <c r="L8" i="4"/>
  <c r="AK8" i="3"/>
  <c r="AK35" i="4"/>
  <c r="AG34" i="4"/>
  <c r="AK31" i="4"/>
  <c r="AG30" i="4"/>
  <c r="AK27" i="4"/>
  <c r="AG26" i="4"/>
  <c r="AK23" i="4"/>
  <c r="AG22" i="4"/>
  <c r="AK19" i="4"/>
  <c r="AG18" i="4"/>
  <c r="AK15" i="4"/>
  <c r="AG14" i="4"/>
  <c r="AK11" i="4"/>
  <c r="AG10" i="4"/>
  <c r="AK7" i="4"/>
  <c r="AM20" i="4"/>
  <c r="AM16" i="4"/>
  <c r="AM12" i="4"/>
  <c r="AM8" i="4"/>
  <c r="AI27" i="2"/>
  <c r="AK27" i="2"/>
  <c r="AM27" i="2"/>
  <c r="L27" i="2"/>
  <c r="AE27" i="2"/>
  <c r="AG27" i="2"/>
  <c r="AI31" i="2"/>
  <c r="AK31" i="2"/>
  <c r="AM31" i="2"/>
  <c r="L31" i="2"/>
  <c r="AE31" i="2"/>
  <c r="Z9" i="2"/>
  <c r="Z25" i="2"/>
  <c r="AM32" i="2"/>
  <c r="L32" i="2"/>
  <c r="AE32" i="2"/>
  <c r="AI32" i="2"/>
  <c r="AG32" i="2"/>
  <c r="AM28" i="2"/>
  <c r="L28" i="2"/>
  <c r="AE28" i="2"/>
  <c r="AI28" i="2"/>
  <c r="Z21" i="2"/>
  <c r="K21" i="2"/>
  <c r="Z13" i="2"/>
  <c r="K13" i="2"/>
  <c r="AK32" i="2"/>
  <c r="Z17" i="2"/>
  <c r="K17" i="2"/>
  <c r="L33" i="2"/>
  <c r="AE33" i="2"/>
  <c r="AI33" i="2"/>
  <c r="AM33" i="2"/>
  <c r="AG28" i="2"/>
  <c r="AE30" i="2"/>
  <c r="AG30" i="2"/>
  <c r="AI30" i="2"/>
  <c r="AM30" i="2"/>
  <c r="L30" i="2"/>
  <c r="AM36" i="2"/>
  <c r="L36" i="2"/>
  <c r="AE36" i="2"/>
  <c r="AI36" i="2"/>
  <c r="AI35" i="2"/>
  <c r="AM35" i="2"/>
  <c r="L35" i="2"/>
  <c r="AE35" i="2"/>
  <c r="AE34" i="2"/>
  <c r="AI34" i="2"/>
  <c r="AM34" i="2"/>
  <c r="L34" i="2"/>
  <c r="AK24" i="2"/>
  <c r="AG23" i="2"/>
  <c r="AK20" i="2"/>
  <c r="AG19" i="2"/>
  <c r="AK16" i="2"/>
  <c r="AG15" i="2"/>
  <c r="AK12" i="2"/>
  <c r="AG11" i="2"/>
  <c r="AM29" i="2"/>
  <c r="L26" i="2"/>
  <c r="AM25" i="2"/>
  <c r="AI24" i="2"/>
  <c r="AE23" i="2"/>
  <c r="L22" i="2"/>
  <c r="AM21" i="2"/>
  <c r="AI20" i="2"/>
  <c r="AE19" i="2"/>
  <c r="L18" i="2"/>
  <c r="AM17" i="2"/>
  <c r="AI16" i="2"/>
  <c r="AE15" i="2"/>
  <c r="L14" i="2"/>
  <c r="AM13" i="2"/>
  <c r="AI12" i="2"/>
  <c r="AE11" i="2"/>
  <c r="L10" i="2"/>
  <c r="AM9" i="2"/>
  <c r="AI8" i="2"/>
  <c r="AE7" i="2"/>
  <c r="AK9" i="2"/>
  <c r="AG8" i="2"/>
  <c r="AI29" i="2"/>
  <c r="AM26" i="2"/>
  <c r="AI25" i="2"/>
  <c r="AE24" i="2"/>
  <c r="L23" i="2"/>
  <c r="AM22" i="2"/>
  <c r="AI21" i="2"/>
  <c r="AE20" i="2"/>
  <c r="L19" i="2"/>
  <c r="AM18" i="2"/>
  <c r="AI17" i="2"/>
  <c r="AE16" i="2"/>
  <c r="L15" i="2"/>
  <c r="AM14" i="2"/>
  <c r="AI13" i="2"/>
  <c r="AE12" i="2"/>
  <c r="L11" i="2"/>
  <c r="AM10" i="2"/>
  <c r="AI9" i="2"/>
  <c r="AE8" i="2"/>
  <c r="L7" i="2"/>
  <c r="AG17" i="2"/>
  <c r="AK10" i="2"/>
  <c r="AG9" i="2"/>
  <c r="AE29" i="2"/>
  <c r="AI26" i="2"/>
  <c r="AE25" i="2"/>
  <c r="L24" i="2"/>
  <c r="AM23" i="2"/>
  <c r="AI22" i="2"/>
  <c r="AE21" i="2"/>
  <c r="L20" i="2"/>
  <c r="AM19" i="2"/>
  <c r="AI18" i="2"/>
  <c r="AE17" i="2"/>
  <c r="L16" i="2"/>
  <c r="AM15" i="2"/>
  <c r="AI14" i="2"/>
  <c r="AE13" i="2"/>
  <c r="L12" i="2"/>
  <c r="AM11" i="2"/>
  <c r="AI10" i="2"/>
  <c r="AE9" i="2"/>
  <c r="L8" i="2"/>
  <c r="AM7" i="2"/>
  <c r="AG22" i="2"/>
  <c r="AK7" i="2"/>
  <c r="AG26" i="2"/>
  <c r="AK23" i="2"/>
  <c r="AK19" i="2"/>
  <c r="AG18" i="2"/>
  <c r="AK15" i="2"/>
  <c r="AK11" i="2"/>
  <c r="AG10" i="2"/>
  <c r="AM8" i="2"/>
  <c r="AI7" i="2"/>
  <c r="K25" i="4" l="1"/>
  <c r="K10" i="4"/>
  <c r="Z17" i="4"/>
  <c r="Y17" i="4" s="1"/>
  <c r="AQ17" i="4" s="1"/>
  <c r="K21" i="4"/>
  <c r="K23" i="3"/>
  <c r="Z22" i="4"/>
  <c r="Y22" i="4" s="1"/>
  <c r="O37" i="2"/>
  <c r="O37" i="4"/>
  <c r="K22" i="3"/>
  <c r="K15" i="3"/>
  <c r="K21" i="3"/>
  <c r="Y21" i="3"/>
  <c r="Y30" i="3"/>
  <c r="K31" i="3"/>
  <c r="Z26" i="4"/>
  <c r="Y26" i="4" s="1"/>
  <c r="Y22" i="3"/>
  <c r="Y29" i="3"/>
  <c r="AQ29" i="3" s="1"/>
  <c r="Y28" i="3"/>
  <c r="AQ28" i="3" s="1"/>
  <c r="Y13" i="3"/>
  <c r="K18" i="4"/>
  <c r="Y14" i="3"/>
  <c r="Y9" i="3"/>
  <c r="Y15" i="3"/>
  <c r="K30" i="3"/>
  <c r="AG37" i="3"/>
  <c r="K9" i="3"/>
  <c r="K14" i="3"/>
  <c r="K13" i="3"/>
  <c r="Z23" i="3"/>
  <c r="Y23" i="3" s="1"/>
  <c r="AQ23" i="3" s="1"/>
  <c r="K9" i="4"/>
  <c r="Y36" i="3"/>
  <c r="AQ36" i="3" s="1"/>
  <c r="Y20" i="3"/>
  <c r="AQ20" i="3" s="1"/>
  <c r="Y34" i="4"/>
  <c r="K30" i="4"/>
  <c r="AE37" i="3"/>
  <c r="K34" i="4"/>
  <c r="Y10" i="4"/>
  <c r="Y18" i="4"/>
  <c r="Y17" i="2"/>
  <c r="AQ17" i="2" s="1"/>
  <c r="Y25" i="2"/>
  <c r="AI37" i="4"/>
  <c r="Y21" i="4"/>
  <c r="K14" i="4"/>
  <c r="Z14" i="4"/>
  <c r="Y14" i="4" s="1"/>
  <c r="Y30" i="4"/>
  <c r="Y25" i="4"/>
  <c r="AQ25" i="4" s="1"/>
  <c r="Z8" i="3"/>
  <c r="Y8" i="3" s="1"/>
  <c r="K8" i="3"/>
  <c r="AG37" i="4"/>
  <c r="K36" i="4"/>
  <c r="Z36" i="4"/>
  <c r="Y36" i="4" s="1"/>
  <c r="AK37" i="4"/>
  <c r="K8" i="4"/>
  <c r="Z8" i="4"/>
  <c r="Y8" i="4" s="1"/>
  <c r="K11" i="4"/>
  <c r="Z11" i="4"/>
  <c r="Y11" i="4" s="1"/>
  <c r="K19" i="4"/>
  <c r="Z19" i="4"/>
  <c r="Y19" i="4" s="1"/>
  <c r="Y29" i="4"/>
  <c r="AK37" i="3"/>
  <c r="Y33" i="4"/>
  <c r="AQ33" i="4" s="1"/>
  <c r="K34" i="3"/>
  <c r="Z34" i="3"/>
  <c r="Y34" i="3" s="1"/>
  <c r="K27" i="3"/>
  <c r="Z27" i="3"/>
  <c r="Y27" i="3" s="1"/>
  <c r="K26" i="3"/>
  <c r="Z26" i="3"/>
  <c r="Y26" i="3" s="1"/>
  <c r="K10" i="3"/>
  <c r="Z10" i="3"/>
  <c r="Y10" i="3" s="1"/>
  <c r="Z27" i="4"/>
  <c r="Y27" i="4" s="1"/>
  <c r="K27" i="4"/>
  <c r="Y13" i="4"/>
  <c r="AQ13" i="4" s="1"/>
  <c r="Z16" i="3"/>
  <c r="Y16" i="3" s="1"/>
  <c r="K16" i="3"/>
  <c r="K19" i="3"/>
  <c r="Z19" i="3"/>
  <c r="Y19" i="3" s="1"/>
  <c r="K32" i="4"/>
  <c r="Z32" i="4"/>
  <c r="Y32" i="4" s="1"/>
  <c r="Z32" i="3"/>
  <c r="Y32" i="3" s="1"/>
  <c r="K32" i="3"/>
  <c r="Z31" i="4"/>
  <c r="Y31" i="4" s="1"/>
  <c r="K31" i="4"/>
  <c r="Z24" i="3"/>
  <c r="Y24" i="3" s="1"/>
  <c r="K24" i="3"/>
  <c r="K12" i="4"/>
  <c r="Z12" i="4"/>
  <c r="Y12" i="4" s="1"/>
  <c r="K35" i="3"/>
  <c r="Z35" i="3"/>
  <c r="Y35" i="3" s="1"/>
  <c r="Y31" i="3"/>
  <c r="AM37" i="4"/>
  <c r="L37" i="4"/>
  <c r="K7" i="4"/>
  <c r="Z7" i="4"/>
  <c r="K15" i="4"/>
  <c r="Z15" i="4"/>
  <c r="Y15" i="4" s="1"/>
  <c r="Z23" i="4"/>
  <c r="Y23" i="4" s="1"/>
  <c r="K23" i="4"/>
  <c r="K7" i="3"/>
  <c r="Z7" i="3"/>
  <c r="L37" i="3"/>
  <c r="K12" i="3"/>
  <c r="Z12" i="3"/>
  <c r="Y12" i="3" s="1"/>
  <c r="K18" i="3"/>
  <c r="Z18" i="3"/>
  <c r="Y18" i="3" s="1"/>
  <c r="Y9" i="4"/>
  <c r="K17" i="3"/>
  <c r="Z17" i="3"/>
  <c r="Y17" i="3" s="1"/>
  <c r="K33" i="3"/>
  <c r="Z33" i="3"/>
  <c r="Y33" i="3" s="1"/>
  <c r="K20" i="4"/>
  <c r="Z20" i="4"/>
  <c r="Y20" i="4" s="1"/>
  <c r="AM37" i="3"/>
  <c r="K16" i="4"/>
  <c r="Z16" i="4"/>
  <c r="Y16" i="4" s="1"/>
  <c r="AE37" i="4"/>
  <c r="Z35" i="4"/>
  <c r="Y35" i="4" s="1"/>
  <c r="K35" i="4"/>
  <c r="Z11" i="3"/>
  <c r="Y11" i="3" s="1"/>
  <c r="K11" i="3"/>
  <c r="K28" i="4"/>
  <c r="Z28" i="4"/>
  <c r="Y28" i="4" s="1"/>
  <c r="K24" i="4"/>
  <c r="Z24" i="4"/>
  <c r="Y24" i="4" s="1"/>
  <c r="AI37" i="3"/>
  <c r="K25" i="3"/>
  <c r="Z25" i="3"/>
  <c r="Y25" i="3" s="1"/>
  <c r="Y29" i="2"/>
  <c r="K12" i="2"/>
  <c r="Z12" i="2"/>
  <c r="Y12" i="2" s="1"/>
  <c r="K14" i="2"/>
  <c r="Z14" i="2"/>
  <c r="Y14" i="2" s="1"/>
  <c r="K22" i="2"/>
  <c r="Z22" i="2"/>
  <c r="Y22" i="2" s="1"/>
  <c r="Z36" i="2"/>
  <c r="Y36" i="2" s="1"/>
  <c r="K36" i="2"/>
  <c r="Y13" i="2"/>
  <c r="AQ13" i="2" s="1"/>
  <c r="Y9" i="2"/>
  <c r="AQ9" i="2" s="1"/>
  <c r="K28" i="2"/>
  <c r="Z28" i="2"/>
  <c r="Y28" i="2" s="1"/>
  <c r="K11" i="2"/>
  <c r="Z11" i="2"/>
  <c r="Y11" i="2" s="1"/>
  <c r="AG37" i="2"/>
  <c r="AE37" i="2"/>
  <c r="Z27" i="2"/>
  <c r="Y27" i="2" s="1"/>
  <c r="K27" i="2"/>
  <c r="AI37" i="2"/>
  <c r="AK37" i="2"/>
  <c r="K15" i="2"/>
  <c r="Z15" i="2"/>
  <c r="Y15" i="2" s="1"/>
  <c r="Z30" i="2"/>
  <c r="Y30" i="2" s="1"/>
  <c r="K30" i="2"/>
  <c r="Y21" i="2"/>
  <c r="Z34" i="2"/>
  <c r="Y34" i="2" s="1"/>
  <c r="K34" i="2"/>
  <c r="K20" i="2"/>
  <c r="Z20" i="2"/>
  <c r="Y20" i="2" s="1"/>
  <c r="AM37" i="2"/>
  <c r="L37" i="2"/>
  <c r="K7" i="2"/>
  <c r="Z7" i="2"/>
  <c r="K23" i="2"/>
  <c r="Z23" i="2"/>
  <c r="Y23" i="2" s="1"/>
  <c r="K8" i="2"/>
  <c r="Z8" i="2"/>
  <c r="Y8" i="2" s="1"/>
  <c r="K16" i="2"/>
  <c r="Z16" i="2"/>
  <c r="Y16" i="2" s="1"/>
  <c r="K24" i="2"/>
  <c r="Z24" i="2"/>
  <c r="Y24" i="2" s="1"/>
  <c r="Z35" i="2"/>
  <c r="Y35" i="2" s="1"/>
  <c r="K35" i="2"/>
  <c r="Z33" i="2"/>
  <c r="Y33" i="2" s="1"/>
  <c r="K33" i="2"/>
  <c r="K32" i="2"/>
  <c r="Z32" i="2"/>
  <c r="Y32" i="2" s="1"/>
  <c r="Z31" i="2"/>
  <c r="Y31" i="2" s="1"/>
  <c r="K31" i="2"/>
  <c r="K19" i="2"/>
  <c r="Z19" i="2"/>
  <c r="Y19" i="2" s="1"/>
  <c r="K10" i="2"/>
  <c r="Z10" i="2"/>
  <c r="Y10" i="2" s="1"/>
  <c r="K18" i="2"/>
  <c r="Z18" i="2"/>
  <c r="Y18" i="2" s="1"/>
  <c r="Z26" i="2"/>
  <c r="Y26" i="2" s="1"/>
  <c r="K26" i="2"/>
  <c r="AQ10" i="4" l="1"/>
  <c r="AZ10" i="4" s="1"/>
  <c r="BC10" i="4" s="1"/>
  <c r="D10" i="4" s="1"/>
  <c r="J66" i="6" s="1"/>
  <c r="AQ21" i="4"/>
  <c r="AZ21" i="4" s="1"/>
  <c r="BC21" i="4" s="1"/>
  <c r="D21" i="4" s="1"/>
  <c r="J77" i="6" s="1"/>
  <c r="AZ28" i="3"/>
  <c r="BC28" i="3" s="1"/>
  <c r="D28" i="3" s="1"/>
  <c r="J54" i="6" s="1"/>
  <c r="AQ9" i="4"/>
  <c r="AZ9" i="4" s="1"/>
  <c r="BC9" i="4" s="1"/>
  <c r="D9" i="4" s="1"/>
  <c r="J65" i="6" s="1"/>
  <c r="AZ20" i="3"/>
  <c r="BC20" i="3" s="1"/>
  <c r="D20" i="3" s="1"/>
  <c r="J46" i="6" s="1"/>
  <c r="AZ36" i="3"/>
  <c r="BC36" i="3" s="1"/>
  <c r="D36" i="3" s="1"/>
  <c r="J62" i="6" s="1"/>
  <c r="AZ29" i="3"/>
  <c r="BC29" i="3" s="1"/>
  <c r="D29" i="3" s="1"/>
  <c r="J55" i="6" s="1"/>
  <c r="AZ23" i="3"/>
  <c r="BC23" i="3" s="1"/>
  <c r="D23" i="3" s="1"/>
  <c r="J49" i="6" s="1"/>
  <c r="AZ33" i="4"/>
  <c r="BC33" i="4" s="1"/>
  <c r="D33" i="4" s="1"/>
  <c r="J89" i="6" s="1"/>
  <c r="AZ25" i="4"/>
  <c r="BC25" i="4" s="1"/>
  <c r="D25" i="4" s="1"/>
  <c r="J81" i="6" s="1"/>
  <c r="AZ13" i="4"/>
  <c r="BC13" i="4" s="1"/>
  <c r="D13" i="4" s="1"/>
  <c r="J69" i="6" s="1"/>
  <c r="AZ17" i="2"/>
  <c r="BC17" i="2" s="1"/>
  <c r="D17" i="2" s="1"/>
  <c r="J13" i="6" s="1"/>
  <c r="AZ17" i="4"/>
  <c r="BC17" i="4" s="1"/>
  <c r="D17" i="4" s="1"/>
  <c r="J73" i="6" s="1"/>
  <c r="AZ13" i="2"/>
  <c r="BC13" i="2" s="1"/>
  <c r="D13" i="2" s="1"/>
  <c r="J9" i="6" s="1"/>
  <c r="AZ9" i="2"/>
  <c r="BC9" i="2" s="1"/>
  <c r="D9" i="2" s="1"/>
  <c r="J5" i="6" s="1"/>
  <c r="AQ34" i="4"/>
  <c r="AZ34" i="4" s="1"/>
  <c r="AQ15" i="3"/>
  <c r="AQ22" i="3"/>
  <c r="AZ22" i="3" s="1"/>
  <c r="AQ31" i="3"/>
  <c r="AQ21" i="3"/>
  <c r="AQ30" i="3"/>
  <c r="AQ18" i="4"/>
  <c r="AQ14" i="3"/>
  <c r="AQ9" i="3"/>
  <c r="AZ9" i="3" s="1"/>
  <c r="AQ30" i="4"/>
  <c r="AZ30" i="4" s="1"/>
  <c r="AQ13" i="3"/>
  <c r="AQ14" i="4"/>
  <c r="AZ14" i="4" s="1"/>
  <c r="AQ29" i="4"/>
  <c r="AZ29" i="4" s="1"/>
  <c r="AQ25" i="2"/>
  <c r="Y7" i="3"/>
  <c r="Y37" i="3" s="1"/>
  <c r="Z37" i="3"/>
  <c r="Y7" i="4"/>
  <c r="Y37" i="4" s="1"/>
  <c r="Z37" i="4"/>
  <c r="AQ31" i="4"/>
  <c r="AQ26" i="4"/>
  <c r="AQ19" i="4"/>
  <c r="AZ19" i="4" s="1"/>
  <c r="AQ25" i="3"/>
  <c r="AZ25" i="3" s="1"/>
  <c r="AQ20" i="4"/>
  <c r="K37" i="3"/>
  <c r="K37" i="4"/>
  <c r="AQ22" i="4"/>
  <c r="AQ26" i="3"/>
  <c r="AZ26" i="3" s="1"/>
  <c r="AQ11" i="4"/>
  <c r="AQ35" i="4"/>
  <c r="AQ18" i="3"/>
  <c r="AQ32" i="3"/>
  <c r="AQ8" i="3"/>
  <c r="AZ8" i="3" s="1"/>
  <c r="AQ15" i="4"/>
  <c r="AQ10" i="3"/>
  <c r="AQ33" i="3"/>
  <c r="AQ35" i="3"/>
  <c r="AZ35" i="3" s="1"/>
  <c r="AQ27" i="3"/>
  <c r="AQ8" i="4"/>
  <c r="AZ8" i="4" s="1"/>
  <c r="AQ24" i="4"/>
  <c r="AQ23" i="4"/>
  <c r="AZ23" i="4" s="1"/>
  <c r="AQ19" i="3"/>
  <c r="AQ27" i="4"/>
  <c r="AQ17" i="3"/>
  <c r="AZ17" i="3" s="1"/>
  <c r="AQ12" i="4"/>
  <c r="AZ12" i="4" s="1"/>
  <c r="AQ16" i="3"/>
  <c r="AQ34" i="3"/>
  <c r="AQ11" i="3"/>
  <c r="AZ11" i="3" s="1"/>
  <c r="AQ28" i="4"/>
  <c r="AZ28" i="4" s="1"/>
  <c r="AQ16" i="4"/>
  <c r="AQ12" i="3"/>
  <c r="AQ24" i="3"/>
  <c r="AZ24" i="3" s="1"/>
  <c r="AQ32" i="4"/>
  <c r="AZ32" i="4" s="1"/>
  <c r="AQ36" i="4"/>
  <c r="AQ19" i="2"/>
  <c r="AQ24" i="2"/>
  <c r="AZ24" i="2" s="1"/>
  <c r="AQ27" i="2"/>
  <c r="AQ32" i="2"/>
  <c r="AQ30" i="2"/>
  <c r="K37" i="2"/>
  <c r="AQ29" i="2"/>
  <c r="AZ29" i="2" s="1"/>
  <c r="AQ18" i="2"/>
  <c r="AQ16" i="2"/>
  <c r="AQ33" i="2"/>
  <c r="AZ33" i="2" s="1"/>
  <c r="AQ11" i="2"/>
  <c r="AQ22" i="2"/>
  <c r="AQ10" i="2"/>
  <c r="AQ8" i="2"/>
  <c r="AZ8" i="2" s="1"/>
  <c r="AQ20" i="2"/>
  <c r="AQ21" i="2"/>
  <c r="AZ21" i="2" s="1"/>
  <c r="AQ36" i="2"/>
  <c r="AQ35" i="2"/>
  <c r="AQ34" i="2"/>
  <c r="AQ15" i="2"/>
  <c r="AZ15" i="2" s="1"/>
  <c r="AQ28" i="2"/>
  <c r="AQ14" i="2"/>
  <c r="AZ14" i="2" s="1"/>
  <c r="AQ23" i="2"/>
  <c r="AZ23" i="2" s="1"/>
  <c r="AQ26" i="2"/>
  <c r="AQ31" i="2"/>
  <c r="Y7" i="2"/>
  <c r="Y37" i="2" s="1"/>
  <c r="Z37" i="2"/>
  <c r="AQ12" i="2"/>
  <c r="AZ12" i="2" s="1"/>
  <c r="AZ14" i="3" l="1"/>
  <c r="BC14" i="3" s="1"/>
  <c r="D14" i="3" s="1"/>
  <c r="J40" i="6" s="1"/>
  <c r="AZ34" i="3"/>
  <c r="BC34" i="3" s="1"/>
  <c r="D34" i="3" s="1"/>
  <c r="J60" i="6" s="1"/>
  <c r="AZ19" i="3"/>
  <c r="BC19" i="3" s="1"/>
  <c r="D19" i="3" s="1"/>
  <c r="J45" i="6" s="1"/>
  <c r="AZ32" i="3"/>
  <c r="BC32" i="3" s="1"/>
  <c r="D32" i="3" s="1"/>
  <c r="J58" i="6" s="1"/>
  <c r="AZ31" i="3"/>
  <c r="BC31" i="3" s="1"/>
  <c r="D31" i="3" s="1"/>
  <c r="J57" i="6" s="1"/>
  <c r="AZ26" i="2"/>
  <c r="BC26" i="2" s="1"/>
  <c r="D26" i="2" s="1"/>
  <c r="J22" i="6" s="1"/>
  <c r="BC22" i="3"/>
  <c r="D22" i="3" s="1"/>
  <c r="J48" i="6" s="1"/>
  <c r="AZ12" i="3"/>
  <c r="BC12" i="3" s="1"/>
  <c r="D12" i="3" s="1"/>
  <c r="J38" i="6" s="1"/>
  <c r="AZ18" i="4"/>
  <c r="BC18" i="4" s="1"/>
  <c r="D18" i="4" s="1"/>
  <c r="J74" i="6" s="1"/>
  <c r="AZ20" i="4"/>
  <c r="BC20" i="4" s="1"/>
  <c r="D20" i="4" s="1"/>
  <c r="J76" i="6" s="1"/>
  <c r="AZ16" i="2"/>
  <c r="BC16" i="2" s="1"/>
  <c r="D16" i="2" s="1"/>
  <c r="J12" i="6" s="1"/>
  <c r="AZ28" i="2"/>
  <c r="BC28" i="2" s="1"/>
  <c r="D28" i="2" s="1"/>
  <c r="J24" i="6" s="1"/>
  <c r="AZ36" i="2"/>
  <c r="BC36" i="2" s="1"/>
  <c r="D36" i="2" s="1"/>
  <c r="J32" i="6" s="1"/>
  <c r="AZ18" i="2"/>
  <c r="BC18" i="2" s="1"/>
  <c r="D18" i="2" s="1"/>
  <c r="J14" i="6" s="1"/>
  <c r="BC12" i="2"/>
  <c r="D12" i="2" s="1"/>
  <c r="J8" i="6" s="1"/>
  <c r="BC15" i="2"/>
  <c r="D15" i="2" s="1"/>
  <c r="J11" i="6" s="1"/>
  <c r="BC32" i="4"/>
  <c r="D32" i="4" s="1"/>
  <c r="J88" i="6" s="1"/>
  <c r="BC12" i="4"/>
  <c r="D12" i="4" s="1"/>
  <c r="J68" i="6" s="1"/>
  <c r="AZ30" i="3"/>
  <c r="BC30" i="3" s="1"/>
  <c r="D30" i="3" s="1"/>
  <c r="J56" i="6" s="1"/>
  <c r="AZ30" i="2"/>
  <c r="BC30" i="2" s="1"/>
  <c r="D30" i="2" s="1"/>
  <c r="J26" i="6" s="1"/>
  <c r="AZ10" i="2"/>
  <c r="BC10" i="2" s="1"/>
  <c r="D10" i="2" s="1"/>
  <c r="J6" i="6" s="1"/>
  <c r="AZ25" i="2"/>
  <c r="BC25" i="2" s="1"/>
  <c r="D25" i="2" s="1"/>
  <c r="J21" i="6" s="1"/>
  <c r="BC21" i="2"/>
  <c r="D21" i="2" s="1"/>
  <c r="J17" i="6" s="1"/>
  <c r="BC8" i="4"/>
  <c r="D8" i="4" s="1"/>
  <c r="J64" i="6" s="1"/>
  <c r="BC26" i="3"/>
  <c r="D26" i="3" s="1"/>
  <c r="J52" i="6" s="1"/>
  <c r="BC23" i="2"/>
  <c r="D23" i="2" s="1"/>
  <c r="J19" i="6" s="1"/>
  <c r="BC29" i="2"/>
  <c r="D29" i="2" s="1"/>
  <c r="J25" i="6" s="1"/>
  <c r="BC28" i="4"/>
  <c r="D28" i="4" s="1"/>
  <c r="J84" i="6" s="1"/>
  <c r="BC25" i="3"/>
  <c r="D25" i="3" s="1"/>
  <c r="J51" i="6" s="1"/>
  <c r="BC29" i="4"/>
  <c r="D29" i="4" s="1"/>
  <c r="J85" i="6" s="1"/>
  <c r="BC30" i="4"/>
  <c r="D30" i="4" s="1"/>
  <c r="J86" i="6" s="1"/>
  <c r="AZ16" i="3"/>
  <c r="BC16" i="3" s="1"/>
  <c r="D16" i="3" s="1"/>
  <c r="J42" i="6" s="1"/>
  <c r="AZ16" i="4"/>
  <c r="BC16" i="4" s="1"/>
  <c r="D16" i="4" s="1"/>
  <c r="J72" i="6" s="1"/>
  <c r="AZ22" i="2"/>
  <c r="BC22" i="2" s="1"/>
  <c r="D22" i="2" s="1"/>
  <c r="J18" i="6" s="1"/>
  <c r="AZ15" i="4"/>
  <c r="BC15" i="4" s="1"/>
  <c r="D15" i="4" s="1"/>
  <c r="J71" i="6" s="1"/>
  <c r="AZ32" i="2"/>
  <c r="BC32" i="2" s="1"/>
  <c r="D32" i="2" s="1"/>
  <c r="J28" i="6" s="1"/>
  <c r="AZ27" i="3"/>
  <c r="BC27" i="3" s="1"/>
  <c r="D27" i="3" s="1"/>
  <c r="J53" i="6" s="1"/>
  <c r="AZ18" i="3"/>
  <c r="BC18" i="3" s="1"/>
  <c r="D18" i="3" s="1"/>
  <c r="J44" i="6" s="1"/>
  <c r="AZ34" i="2"/>
  <c r="BC34" i="2" s="1"/>
  <c r="D34" i="2" s="1"/>
  <c r="J30" i="6" s="1"/>
  <c r="BC14" i="2"/>
  <c r="D14" i="2" s="1"/>
  <c r="J10" i="6" s="1"/>
  <c r="BC8" i="2"/>
  <c r="D8" i="2" s="1"/>
  <c r="J4" i="6" s="1"/>
  <c r="BC33" i="2"/>
  <c r="D33" i="2" s="1"/>
  <c r="J29" i="6" s="1"/>
  <c r="BC24" i="2"/>
  <c r="D24" i="2" s="1"/>
  <c r="J20" i="6" s="1"/>
  <c r="BC24" i="3"/>
  <c r="D24" i="3" s="1"/>
  <c r="J50" i="6" s="1"/>
  <c r="BC11" i="3"/>
  <c r="D11" i="3" s="1"/>
  <c r="J37" i="6" s="1"/>
  <c r="BC17" i="3"/>
  <c r="D17" i="3" s="1"/>
  <c r="J43" i="6" s="1"/>
  <c r="BC23" i="4"/>
  <c r="D23" i="4" s="1"/>
  <c r="J79" i="6" s="1"/>
  <c r="BC35" i="3"/>
  <c r="D35" i="3" s="1"/>
  <c r="J61" i="6" s="1"/>
  <c r="BC8" i="3"/>
  <c r="D8" i="3" s="1"/>
  <c r="J34" i="6" s="1"/>
  <c r="BC19" i="4"/>
  <c r="D19" i="4" s="1"/>
  <c r="J75" i="6" s="1"/>
  <c r="BC14" i="4"/>
  <c r="D14" i="4" s="1"/>
  <c r="J70" i="6" s="1"/>
  <c r="BC9" i="3"/>
  <c r="D9" i="3" s="1"/>
  <c r="J35" i="6" s="1"/>
  <c r="BC34" i="4"/>
  <c r="D34" i="4" s="1"/>
  <c r="J90" i="6" s="1"/>
  <c r="AZ21" i="3"/>
  <c r="BC21" i="3" s="1"/>
  <c r="D21" i="3" s="1"/>
  <c r="J47" i="6" s="1"/>
  <c r="AZ11" i="4"/>
  <c r="BC11" i="4" s="1"/>
  <c r="D11" i="4" s="1"/>
  <c r="J67" i="6" s="1"/>
  <c r="AZ31" i="4"/>
  <c r="BC31" i="4" s="1"/>
  <c r="D31" i="4" s="1"/>
  <c r="J87" i="6" s="1"/>
  <c r="AZ35" i="4"/>
  <c r="BC35" i="4" s="1"/>
  <c r="D35" i="4" s="1"/>
  <c r="J91" i="6" s="1"/>
  <c r="AZ11" i="2"/>
  <c r="BC11" i="2" s="1"/>
  <c r="D11" i="2" s="1"/>
  <c r="J7" i="6" s="1"/>
  <c r="AZ13" i="3"/>
  <c r="BC13" i="3" s="1"/>
  <c r="D13" i="3" s="1"/>
  <c r="J39" i="6" s="1"/>
  <c r="AZ27" i="4"/>
  <c r="BC27" i="4" s="1"/>
  <c r="D27" i="4" s="1"/>
  <c r="J83" i="6" s="1"/>
  <c r="AZ27" i="2"/>
  <c r="BC27" i="2" s="1"/>
  <c r="D27" i="2" s="1"/>
  <c r="J23" i="6" s="1"/>
  <c r="AZ19" i="2"/>
  <c r="BC19" i="2" s="1"/>
  <c r="D19" i="2" s="1"/>
  <c r="J15" i="6" s="1"/>
  <c r="AZ10" i="3"/>
  <c r="BC10" i="3" s="1"/>
  <c r="D10" i="3" s="1"/>
  <c r="J36" i="6" s="1"/>
  <c r="AZ24" i="4"/>
  <c r="BC24" i="4" s="1"/>
  <c r="D24" i="4" s="1"/>
  <c r="J80" i="6" s="1"/>
  <c r="AZ35" i="2"/>
  <c r="BC35" i="2" s="1"/>
  <c r="D35" i="2" s="1"/>
  <c r="J31" i="6" s="1"/>
  <c r="AZ15" i="3"/>
  <c r="BC15" i="3" s="1"/>
  <c r="D15" i="3" s="1"/>
  <c r="J41" i="6" s="1"/>
  <c r="AZ36" i="4"/>
  <c r="BC36" i="4" s="1"/>
  <c r="D36" i="4" s="1"/>
  <c r="J92" i="6" s="1"/>
  <c r="AZ33" i="3"/>
  <c r="BC33" i="3" s="1"/>
  <c r="D33" i="3" s="1"/>
  <c r="J59" i="6" s="1"/>
  <c r="AZ20" i="2"/>
  <c r="BC20" i="2" s="1"/>
  <c r="D20" i="2" s="1"/>
  <c r="J16" i="6" s="1"/>
  <c r="AZ31" i="2"/>
  <c r="BC31" i="2" s="1"/>
  <c r="D31" i="2" s="1"/>
  <c r="J27" i="6" s="1"/>
  <c r="AZ26" i="4"/>
  <c r="BC26" i="4" s="1"/>
  <c r="D26" i="4" s="1"/>
  <c r="J82" i="6" s="1"/>
  <c r="AZ22" i="4"/>
  <c r="BC22" i="4" s="1"/>
  <c r="D22" i="4" s="1"/>
  <c r="J78" i="6" s="1"/>
  <c r="AQ7" i="4"/>
  <c r="AQ7" i="3"/>
  <c r="AQ37" i="3" s="1"/>
  <c r="AQ7" i="2"/>
  <c r="AZ7" i="2" s="1"/>
  <c r="AZ7" i="3" l="1"/>
  <c r="BC7" i="3" s="1"/>
  <c r="AZ7" i="4"/>
  <c r="AZ37" i="4" s="1"/>
  <c r="AQ37" i="4"/>
  <c r="AQ37" i="2"/>
  <c r="BC7" i="4" l="1"/>
  <c r="BC37" i="4" s="1"/>
  <c r="AZ37" i="3"/>
  <c r="BC37" i="3"/>
  <c r="D7" i="3"/>
  <c r="BC7" i="2"/>
  <c r="AZ37" i="2"/>
  <c r="D7" i="4" l="1"/>
  <c r="J63" i="6" s="1"/>
  <c r="J33" i="6"/>
  <c r="D37" i="3"/>
  <c r="D7" i="2"/>
  <c r="BC37" i="2"/>
  <c r="D37" i="4" l="1"/>
  <c r="J3" i="6"/>
  <c r="J93" i="6" s="1"/>
  <c r="D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Matjaz</author>
    <author>tc={62871204-9104-4B03-AC87-C4BDAE72462E}</author>
    <author/>
    <author>Matjaž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Vnesite
IME ORGANIZACIJE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1" shapeId="0" xr:uid="{62871204-9104-4B03-AC87-C4BDAE72462E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vpišite mesec, ter leto, Primer: 01.2022</t>
      </text>
    </comment>
    <comment ref="C10" authorId="2" shapeId="0" xr:uid="{00000000-0006-0000-00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Vnesite 
DAVČNO ŠTEVILKO
</t>
        </r>
      </text>
    </comment>
    <comment ref="C11" authorId="3" shapeId="0" xr:uid="{00000000-0006-0000-0000-000003000000}">
      <text>
        <r>
          <rPr>
            <b/>
            <sz val="10"/>
            <color indexed="81"/>
            <rFont val="Segoe UI"/>
            <family val="2"/>
            <charset val="238"/>
          </rPr>
          <t>Vnesite IVZ številko</t>
        </r>
        <r>
          <rPr>
            <sz val="10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R1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R1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R1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>Vpišite odstotek prispevkov od plače - velja za cel seznam</t>
        </r>
      </text>
    </comment>
  </commentList>
</comments>
</file>

<file path=xl/sharedStrings.xml><?xml version="1.0" encoding="utf-8"?>
<sst xmlns="http://schemas.openxmlformats.org/spreadsheetml/2006/main" count="457" uniqueCount="208">
  <si>
    <t>Združenje zdravstvenih zavodov Slovenije</t>
  </si>
  <si>
    <t>Podatki o plačah pripravnikov v zdravstveni organizaciji</t>
  </si>
  <si>
    <t>ime organizacije:</t>
  </si>
  <si>
    <t>plače v obdobju:</t>
  </si>
  <si>
    <t>davčna številka:</t>
  </si>
  <si>
    <t>IVZ. Št.</t>
  </si>
  <si>
    <t>datum:</t>
  </si>
  <si>
    <t>Vsebina dokumenta</t>
  </si>
  <si>
    <t>Zahtevek ostali poklici</t>
  </si>
  <si>
    <t>obrazec za vnos podatkov, kamor vpišete podatke o plačah pripravnikov za zdravstvene poklice, razen zobozdravnikov in tiskanje obrazca</t>
  </si>
  <si>
    <t>Zahtevek zobozdravniki</t>
  </si>
  <si>
    <t>obrazec za vnos podatkov, kamor vpišete podatke o plačah pripravnikov - zobozdravnikov</t>
  </si>
  <si>
    <t>Zahtevek zdravniki</t>
  </si>
  <si>
    <t>obrazec za vnos podatkov, kamor vpišete podatke o plačah pripravnikov - zdravnikov</t>
  </si>
  <si>
    <t>Kontaktna oseba:</t>
  </si>
  <si>
    <t>Riharjeva ulica 38, 1000 Ljubljana</t>
  </si>
  <si>
    <t>OBRAČUN PLAČ PRIPRAVNIKOV</t>
  </si>
  <si>
    <t>Izh.plača v €</t>
  </si>
  <si>
    <t xml:space="preserve">Delež prispevkov v %: </t>
  </si>
  <si>
    <t>OSTALIH POKLICEV</t>
  </si>
  <si>
    <t>Priimek in ime</t>
  </si>
  <si>
    <t>Delovno mesto</t>
  </si>
  <si>
    <t>Davčna številka</t>
  </si>
  <si>
    <t>Zahtevek skupaj</t>
  </si>
  <si>
    <t>Številka odločbe</t>
  </si>
  <si>
    <t>Oddelek</t>
  </si>
  <si>
    <t>Obdobje pripravništva</t>
  </si>
  <si>
    <t>Obdobje obračuna</t>
  </si>
  <si>
    <t xml:space="preserve">I. Plača </t>
  </si>
  <si>
    <t xml:space="preserve">Osnovna plača </t>
  </si>
  <si>
    <t>Redno delo in praznik</t>
  </si>
  <si>
    <t>Nadomestilo plače skupaj</t>
  </si>
  <si>
    <t>Osn. za nadomestila</t>
  </si>
  <si>
    <t>II. Skupaj dodatki</t>
  </si>
  <si>
    <t xml:space="preserve">III. </t>
  </si>
  <si>
    <t xml:space="preserve"> Premija za</t>
  </si>
  <si>
    <t xml:space="preserve">Dopolnjena </t>
  </si>
  <si>
    <t xml:space="preserve">IV. Skupaj </t>
  </si>
  <si>
    <t xml:space="preserve">A020 </t>
  </si>
  <si>
    <t>A030</t>
  </si>
  <si>
    <t>Poračun</t>
  </si>
  <si>
    <t>V. Stroški dela</t>
  </si>
  <si>
    <t>Fond ur</t>
  </si>
  <si>
    <t>VI. Regres</t>
  </si>
  <si>
    <t>VII. SKUPAJ</t>
  </si>
  <si>
    <t xml:space="preserve"> </t>
  </si>
  <si>
    <t>Datum začetka</t>
  </si>
  <si>
    <t>Datum konca</t>
  </si>
  <si>
    <t>(I. bruto)</t>
  </si>
  <si>
    <t>Osnovna plača</t>
  </si>
  <si>
    <t>Ure</t>
  </si>
  <si>
    <t>za 174 ur</t>
  </si>
  <si>
    <t>Dopust</t>
  </si>
  <si>
    <t>Bolniška do 30 dni</t>
  </si>
  <si>
    <t>Ostale ods.</t>
  </si>
  <si>
    <t>za delovno dobo C020</t>
  </si>
  <si>
    <t>za manj ugodne del. pogoje (ion. sevanje in citost.)</t>
  </si>
  <si>
    <t>za izmensko delo C080 - 0,07</t>
  </si>
  <si>
    <t>za delo ponoči C100 - 0,40</t>
  </si>
  <si>
    <t>za delo v nedeljo C110 - 0,90</t>
  </si>
  <si>
    <t>za delo na prosti dan C111 - 1,2</t>
  </si>
  <si>
    <t>za neposredno delo z duševno motenimi C216</t>
  </si>
  <si>
    <t>C190</t>
  </si>
  <si>
    <t>Prispevki na plačo</t>
  </si>
  <si>
    <t>KDPZ</t>
  </si>
  <si>
    <t>del. doba</t>
  </si>
  <si>
    <t xml:space="preserve">povr. stroškov </t>
  </si>
  <si>
    <t>Prehrana</t>
  </si>
  <si>
    <t>Prevoz</t>
  </si>
  <si>
    <t>bruto I.</t>
  </si>
  <si>
    <t>brez regresa</t>
  </si>
  <si>
    <t>za letni dopust</t>
  </si>
  <si>
    <t>DD.MM.LLLL</t>
  </si>
  <si>
    <r>
      <t>(11+14+</t>
    </r>
    <r>
      <rPr>
        <sz val="8"/>
        <color indexed="10"/>
        <rFont val="Times New Roman"/>
        <family val="1"/>
        <charset val="238"/>
      </rPr>
      <t>48+49+50</t>
    </r>
    <r>
      <rPr>
        <sz val="8"/>
        <rFont val="Times New Roman"/>
        <family val="1"/>
        <charset val="238"/>
      </rPr>
      <t>)</t>
    </r>
  </si>
  <si>
    <t>((12x13)/174)</t>
  </si>
  <si>
    <t>za DM</t>
  </si>
  <si>
    <t>(17+19+22)</t>
  </si>
  <si>
    <t>(18+21+23)</t>
  </si>
  <si>
    <t>(16x18/174)</t>
  </si>
  <si>
    <t>(16x20x21/174)</t>
  </si>
  <si>
    <t>%</t>
  </si>
  <si>
    <t>(16x23/174)</t>
  </si>
  <si>
    <r>
      <t>(25+29+30+32+34+36+38+</t>
    </r>
    <r>
      <rPr>
        <sz val="8"/>
        <color indexed="10"/>
        <rFont val="Times New Roman CE"/>
        <charset val="238"/>
      </rPr>
      <t>41</t>
    </r>
    <r>
      <rPr>
        <sz val="8"/>
        <rFont val="Times New Roman CE"/>
        <family val="1"/>
        <charset val="238"/>
      </rPr>
      <t>)</t>
    </r>
  </si>
  <si>
    <t>(11x26/100)</t>
  </si>
  <si>
    <t>Št.ur</t>
  </si>
  <si>
    <t>Vrednost/uro</t>
  </si>
  <si>
    <t>(27x28)</t>
  </si>
  <si>
    <t>(12x0,07x31/174)</t>
  </si>
  <si>
    <t>(12x0,4x33/174)</t>
  </si>
  <si>
    <t>(12x0,90x35/174)</t>
  </si>
  <si>
    <t>(12x1,2x37/174)</t>
  </si>
  <si>
    <t>(12x39/100x40/174)</t>
  </si>
  <si>
    <t>EUR</t>
  </si>
  <si>
    <t>((10+24)xAQ1/100)</t>
  </si>
  <si>
    <t>(46+47)</t>
  </si>
  <si>
    <t>(13+15)</t>
  </si>
  <si>
    <t>(51+53)</t>
  </si>
  <si>
    <t>SKUPAJ</t>
  </si>
  <si>
    <t xml:space="preserve">PRIPRAVIL: </t>
  </si>
  <si>
    <t xml:space="preserve">TELEFON: </t>
  </si>
  <si>
    <t xml:space="preserve">ODG. OSEBA: </t>
  </si>
  <si>
    <t xml:space="preserve">DAVČNA. ŠT.: </t>
  </si>
  <si>
    <t xml:space="preserve">TRANS. RAČ.: </t>
  </si>
  <si>
    <t>ZAHTEVEK:</t>
  </si>
  <si>
    <t xml:space="preserve">DATUM: </t>
  </si>
  <si>
    <t xml:space="preserve"> ZOBOZDRAVNIKOV</t>
  </si>
  <si>
    <t>A020</t>
  </si>
  <si>
    <t>za delo na prosti dan C111 - 1,20</t>
  </si>
  <si>
    <t>(11+14+48+49+50)</t>
  </si>
  <si>
    <t>(25+29+30+32+34+36+38+41)</t>
  </si>
  <si>
    <t xml:space="preserve">                       </t>
  </si>
  <si>
    <t>ZDRAVNIKOV</t>
  </si>
  <si>
    <t xml:space="preserve"> A030</t>
  </si>
  <si>
    <t xml:space="preserve">PR   </t>
  </si>
  <si>
    <t>Dodatek za neugodne delovne pogoje v EUR</t>
  </si>
  <si>
    <t>Dodatek za neposredno delo z osebami z duševno in telesno motnjo %</t>
  </si>
  <si>
    <t>E034002   BOLNIČAR NEGOVALEC, SPREMLJEVALEC</t>
  </si>
  <si>
    <t>E034003   BOLNIČAR NEGOVALEC, SPREMLJEVALEC - PSIHIATRIJA</t>
  </si>
  <si>
    <t>E034005   BOLNIČAR NEGOVALEC, SPREMLJEVALEC V BOLNIŠNIČNI DEJAVNOSTI</t>
  </si>
  <si>
    <t>E035017   SREDNJA MEDICINSKA SESTRA V NEGOVALNI ENOTI</t>
  </si>
  <si>
    <t>E035022  SREDNJA MEDICINSKA SESTRA V SPECIALISTIČNI AMBULANTI</t>
  </si>
  <si>
    <t>E035036  SREDNJA MEDICINSKA SESTRA V PRIMARNI DEJAVNOSTI</t>
  </si>
  <si>
    <t xml:space="preserve">E035037  SREDNJA MEDICINSKA SESTRA V NEGOVALNI ENOTI V BOLNIŠNIČNI DEJAVNOSTI </t>
  </si>
  <si>
    <t>E035019 SREDNJA MEDICINSKA SESTRA V PSIHIATRIJI</t>
  </si>
  <si>
    <t xml:space="preserve">E035038  SREDNJA MEDICINSKA SESTRA V PSIHIATRIJI V BOLNIŠNIČNI DEJAVNOSTI </t>
  </si>
  <si>
    <t>E037021   DIPL. MEDICINSKA SESTRA V NEGOVALNI ENOTI</t>
  </si>
  <si>
    <t>E037024   DIPL. MEDICINSKA SESTRA V PSIHIATRIJI</t>
  </si>
  <si>
    <t>E037047   DIPL. MEDICINSKA SESTRA V INTENZIVNIH ODDELKIH PSIHIATRIJE</t>
  </si>
  <si>
    <t>E037039   SAMOSTOJNI STROKOVNI SODELAVEC V ZDRAVSTVENI NEGI</t>
  </si>
  <si>
    <t>E037046   DIPL. MEDICINSKA SESTRA V PSIHIATRIJI V BOLNIŠNIČNI DEJAVNOSTI</t>
  </si>
  <si>
    <t>E045014   SANITARNI TEHNIK III</t>
  </si>
  <si>
    <t>E045016   ZDRAVSTVENI SODELAVEC III</t>
  </si>
  <si>
    <t>E045019   ZOBOTEHNIK III</t>
  </si>
  <si>
    <t>E046002   INŽENIR ZOBNE PROTETIKE</t>
  </si>
  <si>
    <t>E046004   USTNI HIGIENIK</t>
  </si>
  <si>
    <t>E047004   ANALITIK V LABORATORIJSKI MEDICINI III</t>
  </si>
  <si>
    <t>E047009   ANALITIK V REFERENČNEM/AKREDITI RANEM LABORATORIJU II</t>
  </si>
  <si>
    <t>E047010   ANALITIK V REFERENČNEM/AKREDITI RANEM LABORATORIJU III</t>
  </si>
  <si>
    <t>E047011   DELOVNI TERAPEVT - DELO Z OSEBAMI S PSIHIČNO MOTNJO</t>
  </si>
  <si>
    <t>E047020   FIZIOTERAPEVT - DELO Z OSEBAMI S PSIHIČNO MOTNJO</t>
  </si>
  <si>
    <t>E047033   INŽENIR LABORATORIJSKE BIOMEDICINE III</t>
  </si>
  <si>
    <t>E047036   INŽENIR ORTOTIKE IN PROTETIKE II</t>
  </si>
  <si>
    <t>E047038   LOGOPED II</t>
  </si>
  <si>
    <t>E047042   MEDICINSKI FIZIK</t>
  </si>
  <si>
    <t>E047043   NACIONALNI PROMOTOR ZDRAVJA III</t>
  </si>
  <si>
    <t>E047044   NACIONALNI PROMOTOR ZDRAVJA IV</t>
  </si>
  <si>
    <t>E047046   PEDAGOG II - DELO Z OSEBAMI S PSIHIČNO MOTNJO</t>
  </si>
  <si>
    <t>E047047   PEDAGOG III</t>
  </si>
  <si>
    <t>E047050   PSIHOLOG - DELO Z OSEBAMI S PSIHIČNO MOTNJO</t>
  </si>
  <si>
    <t>E047052   PSIHOLOG III</t>
  </si>
  <si>
    <t>E047067   SOCIALNI DELAVEC - DELO Z OSEBAMI S PSIHIČNO MOTNJO</t>
  </si>
  <si>
    <t>E047069   SOCIALNI DELAVEC III</t>
  </si>
  <si>
    <t>E047077   ZDRAVSTVENI SODELAVEC I</t>
  </si>
  <si>
    <t>E047078   ZDRAVSTVENI SODELAVEC II</t>
  </si>
  <si>
    <t xml:space="preserve">E047089   DELOVNI TERAPEVT V INTENZIVNIH ODDELKIH PSIHIATRIJE </t>
  </si>
  <si>
    <t>F025013   SREDNJA MEDICINSKA SESTRA II (I)</t>
  </si>
  <si>
    <t>F027004   FIZIOTERAPEVT</t>
  </si>
  <si>
    <t>Zdravniki</t>
  </si>
  <si>
    <t>Naziv zavoda</t>
  </si>
  <si>
    <t>Priimek in ime pripravnika</t>
  </si>
  <si>
    <t>Poklic pripravnika</t>
  </si>
  <si>
    <t>Davčna št.</t>
  </si>
  <si>
    <t>Štev.odločbe</t>
  </si>
  <si>
    <t>Trajanje pripr.</t>
  </si>
  <si>
    <t>Obdobje obr.</t>
  </si>
  <si>
    <t>Znesek zahtevka</t>
  </si>
  <si>
    <t>aaaaa</t>
  </si>
  <si>
    <t>VSOTA:</t>
  </si>
  <si>
    <t>OBRAČUN MENTORSTVA</t>
  </si>
  <si>
    <t>Priimek in ime mentorja</t>
  </si>
  <si>
    <t>Bruto bruto znesek v EUR</t>
  </si>
  <si>
    <t>Število pripravnikov</t>
  </si>
  <si>
    <r>
      <t>(10-49)+(49*21,86°%)+24+</t>
    </r>
    <r>
      <rPr>
        <sz val="8"/>
        <color indexed="10"/>
        <rFont val="Times New Roman"/>
        <family val="1"/>
        <charset val="238"/>
      </rPr>
      <t>42+43+45</t>
    </r>
    <r>
      <rPr>
        <sz val="8"/>
        <rFont val="Times New Roman"/>
        <family val="1"/>
        <charset val="238"/>
      </rPr>
      <t>)</t>
    </r>
  </si>
  <si>
    <t>(10-49)+(49*21,86°%)+24+42+43+45)</t>
  </si>
  <si>
    <t>E047087   KINEZIOLOG (VII/1)</t>
  </si>
  <si>
    <t>E047088   KINEZIOLOG (VII/2)</t>
  </si>
  <si>
    <t>E025008   FARMACEVTSKI TEHNIK III (I)</t>
  </si>
  <si>
    <t>E027014   FARMACEVT III (I)</t>
  </si>
  <si>
    <t xml:space="preserve">E037042   DIPL. MEDICINSKA SESTRA V AMBULANTI </t>
  </si>
  <si>
    <t>E045025   LABORATORIJSKI TEHNIK III (I)</t>
  </si>
  <si>
    <t xml:space="preserve">E047096   DELOVNI TERAPEVT I </t>
  </si>
  <si>
    <t xml:space="preserve">E047097   DELOVNI TERAPEVT II </t>
  </si>
  <si>
    <t xml:space="preserve">E047098   DELOVNI TERAPEVT III </t>
  </si>
  <si>
    <t>E047099   FIZIOTERAPEVT I</t>
  </si>
  <si>
    <t>E047100   FIZIOTERAPEVT II</t>
  </si>
  <si>
    <t>E047101   FIZIOTERAPEVT III</t>
  </si>
  <si>
    <t>E047048   PREHRANSKI SVETOVALEC I (VII/2)</t>
  </si>
  <si>
    <t>E047049   PREHRANSKI SVETOVALEC II (VII/1)</t>
  </si>
  <si>
    <t>E047102   RADIOLOŠKI INŽENIR III (I)</t>
  </si>
  <si>
    <t>F017007   PSIHOLOG (3)</t>
  </si>
  <si>
    <t>F017010   SOCIALNI DELAVEC (3)</t>
  </si>
  <si>
    <t>F024008   BOLNIČAR NEGOVALEC II (I)</t>
  </si>
  <si>
    <t>F027026   DELOVNI TERAPEVT V SVZ</t>
  </si>
  <si>
    <t>NOVO</t>
  </si>
  <si>
    <t>F027024   KINEZIOLOG</t>
  </si>
  <si>
    <t>F027025   KINEZIOLOG</t>
  </si>
  <si>
    <t>F027021   DIPLOMIRANA MEDICINSKA SESTRA (3)</t>
  </si>
  <si>
    <t>E017046   ZDRAVNIK SEKUNDARIJ I</t>
  </si>
  <si>
    <t>E017047    ZDRAVNIK SEKUNDARIJ II</t>
  </si>
  <si>
    <t>E017048   ZOBOZDRAVNIK PRIPRAVNIK</t>
  </si>
  <si>
    <t>Irena Mrzelj</t>
  </si>
  <si>
    <t>Tel. št.: 0592 27 188; e-pošta: pripravniki@zdrzz.si</t>
  </si>
  <si>
    <t>E047066   SANITARNI INŽENIR II</t>
  </si>
  <si>
    <t>01.04.2023
dalje</t>
  </si>
  <si>
    <t>PR    pripravnika
01.04.2023</t>
  </si>
  <si>
    <t>Znesek (€) za refundacijo v obdobju od 01.04.2023</t>
  </si>
  <si>
    <t>Delovno mesto in naziv od 1.4.2023</t>
  </si>
  <si>
    <t>E047073   SPECIALNI PEDAGOG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</si>
</sst>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0.000"/>
    <numFmt numFmtId="166" formatCode="#,##0.00\ [$€-1]"/>
  </numFmts>
  <fonts count="5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color indexed="8"/>
      <name val="Tahoma"/>
      <family val="2"/>
      <charset val="238"/>
    </font>
    <font>
      <sz val="10"/>
      <name val="Times New Roman"/>
      <family val="1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Segoe UI"/>
      <family val="2"/>
      <charset val="238"/>
    </font>
    <font>
      <b/>
      <sz val="10"/>
      <color indexed="81"/>
      <name val="Segoe UI"/>
      <family val="2"/>
      <charset val="238"/>
    </font>
    <font>
      <sz val="10"/>
      <name val="Times New Roman CE"/>
      <family val="1"/>
      <charset val="238"/>
    </font>
    <font>
      <sz val="8"/>
      <color indexed="10"/>
      <name val="Times New Roman"/>
      <family val="1"/>
      <charset val="238"/>
    </font>
    <font>
      <sz val="8"/>
      <color indexed="10"/>
      <name val="Times New Roman CE"/>
      <charset val="238"/>
    </font>
    <font>
      <sz val="8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9"/>
      <color rgb="FF4472C4"/>
      <name val="Arial"/>
      <family val="2"/>
      <charset val="238"/>
    </font>
    <font>
      <sz val="9"/>
      <color theme="6"/>
      <name val="Arial"/>
      <family val="2"/>
      <charset val="238"/>
    </font>
    <font>
      <b/>
      <sz val="9"/>
      <color theme="6"/>
      <name val="Arial"/>
      <family val="2"/>
      <charset val="238"/>
    </font>
    <font>
      <sz val="9"/>
      <color theme="7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sz val="9"/>
      <color theme="4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32" fillId="23" borderId="8" applyNumberFormat="0" applyAlignment="0" applyProtection="0"/>
    <xf numFmtId="0" fontId="14" fillId="20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/>
    <xf numFmtId="4" fontId="0" fillId="0" borderId="0" xfId="0" applyNumberFormat="1" applyProtection="1">
      <protection locked="0"/>
    </xf>
    <xf numFmtId="0" fontId="27" fillId="0" borderId="0" xfId="0" applyFont="1"/>
    <xf numFmtId="49" fontId="27" fillId="0" borderId="0" xfId="0" applyNumberFormat="1" applyFont="1"/>
    <xf numFmtId="0" fontId="27" fillId="0" borderId="0" xfId="0" applyFont="1" applyProtection="1">
      <protection locked="0"/>
    </xf>
    <xf numFmtId="4" fontId="28" fillId="0" borderId="0" xfId="0" applyNumberFormat="1" applyFont="1" applyAlignment="1">
      <alignment horizontal="center"/>
    </xf>
    <xf numFmtId="4" fontId="28" fillId="0" borderId="0" xfId="0" applyNumberFormat="1" applyFont="1" applyProtection="1">
      <protection locked="0"/>
    </xf>
    <xf numFmtId="4" fontId="27" fillId="0" borderId="0" xfId="0" applyNumberFormat="1" applyFont="1" applyAlignment="1">
      <alignment horizontal="right"/>
    </xf>
    <xf numFmtId="0" fontId="27" fillId="0" borderId="10" xfId="0" applyFont="1" applyBorder="1" applyProtection="1">
      <protection locked="0"/>
    </xf>
    <xf numFmtId="4" fontId="27" fillId="0" borderId="0" xfId="0" applyNumberFormat="1" applyFont="1"/>
    <xf numFmtId="0" fontId="21" fillId="4" borderId="11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center"/>
    </xf>
    <xf numFmtId="4" fontId="21" fillId="4" borderId="11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4" fontId="21" fillId="4" borderId="12" xfId="0" applyNumberFormat="1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4" fontId="21" fillId="4" borderId="14" xfId="0" applyNumberFormat="1" applyFont="1" applyFill="1" applyBorder="1" applyAlignment="1">
      <alignment horizontal="left"/>
    </xf>
    <xf numFmtId="0" fontId="21" fillId="4" borderId="16" xfId="0" applyFont="1" applyFill="1" applyBorder="1" applyAlignment="1">
      <alignment horizontal="center"/>
    </xf>
    <xf numFmtId="4" fontId="21" fillId="4" borderId="17" xfId="0" applyNumberFormat="1" applyFont="1" applyFill="1" applyBorder="1" applyAlignment="1">
      <alignment horizontal="center"/>
    </xf>
    <xf numFmtId="4" fontId="21" fillId="4" borderId="16" xfId="0" applyNumberFormat="1" applyFont="1" applyFill="1" applyBorder="1" applyAlignment="1">
      <alignment horizontal="center"/>
    </xf>
    <xf numFmtId="4" fontId="21" fillId="4" borderId="18" xfId="0" applyNumberFormat="1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4" fontId="21" fillId="4" borderId="1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4" fontId="21" fillId="4" borderId="19" xfId="0" applyNumberFormat="1" applyFont="1" applyFill="1" applyBorder="1" applyAlignment="1">
      <alignment horizontal="center"/>
    </xf>
    <xf numFmtId="0" fontId="21" fillId="4" borderId="21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4" fontId="21" fillId="4" borderId="20" xfId="0" applyNumberFormat="1" applyFont="1" applyFill="1" applyBorder="1" applyAlignment="1">
      <alignment horizontal="center"/>
    </xf>
    <xf numFmtId="0" fontId="21" fillId="4" borderId="16" xfId="0" applyFont="1" applyFill="1" applyBorder="1" applyAlignment="1">
      <alignment horizontal="left"/>
    </xf>
    <xf numFmtId="4" fontId="21" fillId="4" borderId="21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horizontal="center" shrinkToFit="1"/>
    </xf>
    <xf numFmtId="0" fontId="29" fillId="0" borderId="14" xfId="0" applyFont="1" applyBorder="1" applyAlignment="1">
      <alignment horizontal="center" shrinkToFit="1"/>
    </xf>
    <xf numFmtId="4" fontId="29" fillId="0" borderId="14" xfId="0" applyNumberFormat="1" applyFont="1" applyBorder="1" applyAlignment="1">
      <alignment horizontal="center" shrinkToFit="1"/>
    </xf>
    <xf numFmtId="0" fontId="29" fillId="0" borderId="19" xfId="0" applyFont="1" applyBorder="1" applyAlignment="1">
      <alignment horizontal="center" shrinkToFit="1"/>
    </xf>
    <xf numFmtId="4" fontId="29" fillId="0" borderId="19" xfId="0" applyNumberFormat="1" applyFont="1" applyBorder="1" applyAlignment="1">
      <alignment horizontal="center" shrinkToFit="1"/>
    </xf>
    <xf numFmtId="0" fontId="29" fillId="0" borderId="20" xfId="0" applyFont="1" applyBorder="1" applyAlignment="1">
      <alignment horizontal="center" shrinkToFit="1"/>
    </xf>
    <xf numFmtId="4" fontId="21" fillId="0" borderId="14" xfId="0" applyNumberFormat="1" applyFont="1" applyBorder="1" applyAlignment="1">
      <alignment horizontal="center" shrinkToFit="1"/>
    </xf>
    <xf numFmtId="0" fontId="29" fillId="0" borderId="15" xfId="0" applyFont="1" applyBorder="1" applyAlignment="1">
      <alignment horizontal="center" shrinkToFit="1"/>
    </xf>
    <xf numFmtId="4" fontId="29" fillId="0" borderId="0" xfId="0" applyNumberFormat="1" applyFont="1" applyAlignment="1">
      <alignment horizontal="center" shrinkToFit="1"/>
    </xf>
    <xf numFmtId="0" fontId="29" fillId="0" borderId="0" xfId="0" applyFont="1" applyAlignment="1">
      <alignment horizontal="center" shrinkToFit="1"/>
    </xf>
    <xf numFmtId="1" fontId="21" fillId="4" borderId="11" xfId="0" applyNumberFormat="1" applyFont="1" applyFill="1" applyBorder="1" applyAlignment="1">
      <alignment horizontal="center"/>
    </xf>
    <xf numFmtId="1" fontId="21" fillId="4" borderId="14" xfId="0" applyNumberFormat="1" applyFont="1" applyFill="1" applyBorder="1" applyAlignment="1">
      <alignment horizontal="center"/>
    </xf>
    <xf numFmtId="1" fontId="0" fillId="0" borderId="0" xfId="0" applyNumberFormat="1"/>
    <xf numFmtId="0" fontId="30" fillId="0" borderId="14" xfId="0" applyFont="1" applyBorder="1" applyProtection="1">
      <protection locked="0"/>
    </xf>
    <xf numFmtId="49" fontId="30" fillId="0" borderId="14" xfId="0" applyNumberFormat="1" applyFont="1" applyBorder="1" applyAlignment="1" applyProtection="1">
      <alignment horizontal="center"/>
      <protection locked="0"/>
    </xf>
    <xf numFmtId="4" fontId="30" fillId="0" borderId="14" xfId="0" applyNumberFormat="1" applyFont="1" applyBorder="1" applyAlignment="1">
      <alignment horizontal="right"/>
    </xf>
    <xf numFmtId="0" fontId="30" fillId="0" borderId="14" xfId="0" applyFont="1" applyBorder="1" applyAlignment="1" applyProtection="1">
      <alignment horizontal="center"/>
      <protection locked="0"/>
    </xf>
    <xf numFmtId="4" fontId="30" fillId="0" borderId="14" xfId="0" applyNumberFormat="1" applyFont="1" applyBorder="1"/>
    <xf numFmtId="2" fontId="30" fillId="0" borderId="14" xfId="0" applyNumberFormat="1" applyFont="1" applyBorder="1" applyProtection="1">
      <protection locked="0"/>
    </xf>
    <xf numFmtId="2" fontId="30" fillId="0" borderId="14" xfId="0" applyNumberFormat="1" applyFont="1" applyBorder="1"/>
    <xf numFmtId="4" fontId="30" fillId="0" borderId="14" xfId="0" applyNumberFormat="1" applyFont="1" applyBorder="1" applyProtection="1">
      <protection locked="0"/>
    </xf>
    <xf numFmtId="9" fontId="30" fillId="0" borderId="14" xfId="0" applyNumberFormat="1" applyFont="1" applyBorder="1" applyProtection="1">
      <protection locked="0"/>
    </xf>
    <xf numFmtId="4" fontId="30" fillId="0" borderId="19" xfId="0" applyNumberFormat="1" applyFont="1" applyBorder="1"/>
    <xf numFmtId="0" fontId="30" fillId="0" borderId="14" xfId="0" applyFont="1" applyBorder="1"/>
    <xf numFmtId="166" fontId="30" fillId="0" borderId="14" xfId="0" applyNumberFormat="1" applyFont="1" applyBorder="1"/>
    <xf numFmtId="0" fontId="31" fillId="4" borderId="23" xfId="0" applyFont="1" applyFill="1" applyBorder="1"/>
    <xf numFmtId="0" fontId="31" fillId="4" borderId="23" xfId="0" applyFont="1" applyFill="1" applyBorder="1" applyProtection="1">
      <protection locked="0"/>
    </xf>
    <xf numFmtId="4" fontId="31" fillId="4" borderId="23" xfId="0" applyNumberFormat="1" applyFont="1" applyFill="1" applyBorder="1"/>
    <xf numFmtId="49" fontId="31" fillId="4" borderId="23" xfId="0" applyNumberFormat="1" applyFont="1" applyFill="1" applyBorder="1" applyProtection="1">
      <protection locked="0"/>
    </xf>
    <xf numFmtId="4" fontId="31" fillId="4" borderId="23" xfId="0" applyNumberFormat="1" applyFont="1" applyFill="1" applyBorder="1" applyProtection="1">
      <protection locked="0"/>
    </xf>
    <xf numFmtId="166" fontId="31" fillId="4" borderId="23" xfId="0" applyNumberFormat="1" applyFont="1" applyFill="1" applyBorder="1"/>
    <xf numFmtId="0" fontId="26" fillId="0" borderId="0" xfId="0" applyFont="1" applyAlignment="1">
      <alignment horizontal="right"/>
    </xf>
    <xf numFmtId="0" fontId="26" fillId="0" borderId="0" xfId="0" applyFont="1" applyProtection="1">
      <protection locked="0"/>
    </xf>
    <xf numFmtId="4" fontId="18" fillId="0" borderId="0" xfId="0" applyNumberFormat="1" applyFont="1"/>
    <xf numFmtId="0" fontId="18" fillId="0" borderId="0" xfId="0" applyFont="1" applyProtection="1">
      <protection locked="0"/>
    </xf>
    <xf numFmtId="0" fontId="18" fillId="0" borderId="0" xfId="0" applyFont="1"/>
    <xf numFmtId="4" fontId="26" fillId="0" borderId="0" xfId="0" applyNumberFormat="1" applyFont="1"/>
    <xf numFmtId="4" fontId="18" fillId="0" borderId="0" xfId="0" applyNumberFormat="1" applyFont="1" applyProtection="1">
      <protection locked="0"/>
    </xf>
    <xf numFmtId="0" fontId="0" fillId="0" borderId="14" xfId="0" applyBorder="1"/>
    <xf numFmtId="0" fontId="27" fillId="0" borderId="24" xfId="0" applyFont="1" applyBorder="1"/>
    <xf numFmtId="0" fontId="27" fillId="0" borderId="25" xfId="0" applyFont="1" applyBorder="1"/>
    <xf numFmtId="0" fontId="27" fillId="0" borderId="25" xfId="0" applyFont="1" applyBorder="1" applyAlignment="1">
      <alignment horizontal="center"/>
    </xf>
    <xf numFmtId="0" fontId="27" fillId="0" borderId="26" xfId="0" applyFont="1" applyBorder="1"/>
    <xf numFmtId="0" fontId="0" fillId="0" borderId="19" xfId="0" applyBorder="1"/>
    <xf numFmtId="2" fontId="0" fillId="0" borderId="14" xfId="0" applyNumberFormat="1" applyBorder="1"/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4" xfId="0" applyBorder="1" applyAlignment="1">
      <alignment horizontal="right"/>
    </xf>
    <xf numFmtId="0" fontId="0" fillId="0" borderId="27" xfId="0" applyBorder="1"/>
    <xf numFmtId="0" fontId="0" fillId="0" borderId="27" xfId="0" applyBorder="1" applyAlignment="1">
      <alignment horizontal="right"/>
    </xf>
    <xf numFmtId="0" fontId="0" fillId="0" borderId="27" xfId="0" applyBorder="1" applyAlignment="1">
      <alignment horizontal="center"/>
    </xf>
    <xf numFmtId="2" fontId="0" fillId="0" borderId="27" xfId="0" applyNumberFormat="1" applyBorder="1"/>
    <xf numFmtId="0" fontId="0" fillId="0" borderId="11" xfId="0" applyBorder="1"/>
    <xf numFmtId="0" fontId="27" fillId="0" borderId="24" xfId="0" applyFont="1" applyBorder="1" applyAlignment="1">
      <alignment horizontal="right"/>
    </xf>
    <xf numFmtId="0" fontId="27" fillId="0" borderId="25" xfId="0" applyFont="1" applyBorder="1" applyAlignment="1">
      <alignment horizontal="right"/>
    </xf>
    <xf numFmtId="2" fontId="27" fillId="0" borderId="26" xfId="0" applyNumberFormat="1" applyFont="1" applyBorder="1"/>
    <xf numFmtId="0" fontId="21" fillId="4" borderId="12" xfId="0" applyFont="1" applyFill="1" applyBorder="1" applyAlignment="1">
      <alignment horizontal="left"/>
    </xf>
    <xf numFmtId="1" fontId="30" fillId="0" borderId="14" xfId="0" applyNumberFormat="1" applyFont="1" applyBorder="1" applyAlignment="1" applyProtection="1">
      <alignment horizontal="center"/>
      <protection locked="0"/>
    </xf>
    <xf numFmtId="1" fontId="31" fillId="4" borderId="23" xfId="0" applyNumberFormat="1" applyFont="1" applyFill="1" applyBorder="1" applyProtection="1">
      <protection locked="0"/>
    </xf>
    <xf numFmtId="0" fontId="36" fillId="24" borderId="28" xfId="0" applyFont="1" applyFill="1" applyBorder="1" applyAlignment="1">
      <alignment horizontal="center" vertical="center"/>
    </xf>
    <xf numFmtId="4" fontId="36" fillId="0" borderId="28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1" fillId="0" borderId="0" xfId="0" applyNumberFormat="1" applyFont="1"/>
    <xf numFmtId="2" fontId="21" fillId="0" borderId="0" xfId="0" applyNumberFormat="1" applyFont="1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65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10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/>
    </xf>
    <xf numFmtId="9" fontId="21" fillId="0" borderId="0" xfId="0" applyNumberFormat="1" applyFont="1"/>
    <xf numFmtId="0" fontId="26" fillId="0" borderId="0" xfId="0" applyFont="1"/>
    <xf numFmtId="49" fontId="39" fillId="0" borderId="29" xfId="0" applyNumberFormat="1" applyFont="1" applyBorder="1" applyProtection="1">
      <protection locked="0"/>
    </xf>
    <xf numFmtId="164" fontId="39" fillId="0" borderId="30" xfId="0" applyNumberFormat="1" applyFont="1" applyBorder="1" applyProtection="1">
      <protection locked="0"/>
    </xf>
    <xf numFmtId="0" fontId="39" fillId="0" borderId="29" xfId="0" applyFont="1" applyBorder="1" applyProtection="1">
      <protection locked="0"/>
    </xf>
    <xf numFmtId="0" fontId="0" fillId="0" borderId="30" xfId="0" applyBorder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4" fontId="30" fillId="0" borderId="19" xfId="0" applyNumberFormat="1" applyFont="1" applyBorder="1" applyProtection="1">
      <protection locked="0"/>
    </xf>
    <xf numFmtId="4" fontId="42" fillId="0" borderId="14" xfId="0" applyNumberFormat="1" applyFont="1" applyBorder="1" applyAlignment="1">
      <alignment horizontal="center" shrinkToFit="1"/>
    </xf>
    <xf numFmtId="0" fontId="27" fillId="0" borderId="0" xfId="0" applyFont="1" applyAlignment="1">
      <alignment horizontal="right"/>
    </xf>
    <xf numFmtId="4" fontId="21" fillId="4" borderId="14" xfId="0" applyNumberFormat="1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14" fontId="18" fillId="0" borderId="0" xfId="0" applyNumberFormat="1" applyFont="1" applyProtection="1">
      <protection locked="0"/>
    </xf>
    <xf numFmtId="165" fontId="44" fillId="6" borderId="11" xfId="0" applyNumberFormat="1" applyFont="1" applyFill="1" applyBorder="1" applyAlignment="1">
      <alignment horizontal="center" wrapText="1"/>
    </xf>
    <xf numFmtId="4" fontId="45" fillId="0" borderId="0" xfId="0" applyNumberFormat="1" applyFont="1" applyAlignment="1">
      <alignment wrapText="1"/>
    </xf>
    <xf numFmtId="0" fontId="44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4" fontId="45" fillId="0" borderId="0" xfId="0" applyNumberFormat="1" applyFont="1"/>
    <xf numFmtId="2" fontId="36" fillId="0" borderId="0" xfId="0" applyNumberFormat="1" applyFont="1"/>
    <xf numFmtId="0" fontId="36" fillId="0" borderId="0" xfId="0" applyFont="1"/>
    <xf numFmtId="4" fontId="50" fillId="0" borderId="0" xfId="0" applyNumberFormat="1" applyFont="1"/>
    <xf numFmtId="0" fontId="43" fillId="0" borderId="0" xfId="0" applyFont="1" applyAlignment="1">
      <alignment vertical="top" wrapText="1"/>
    </xf>
    <xf numFmtId="0" fontId="36" fillId="6" borderId="17" xfId="0" applyFont="1" applyFill="1" applyBorder="1" applyAlignment="1">
      <alignment wrapText="1"/>
    </xf>
    <xf numFmtId="165" fontId="44" fillId="6" borderId="12" xfId="0" applyNumberFormat="1" applyFont="1" applyFill="1" applyBorder="1" applyAlignment="1">
      <alignment horizontal="center" wrapText="1"/>
    </xf>
    <xf numFmtId="165" fontId="44" fillId="6" borderId="32" xfId="0" applyNumberFormat="1" applyFont="1" applyFill="1" applyBorder="1" applyAlignment="1">
      <alignment horizontal="center" wrapText="1"/>
    </xf>
    <xf numFmtId="0" fontId="43" fillId="0" borderId="31" xfId="0" applyFont="1" applyBorder="1" applyAlignment="1">
      <alignment horizontal="right" vertical="center"/>
    </xf>
    <xf numFmtId="0" fontId="43" fillId="0" borderId="31" xfId="0" applyFont="1" applyBorder="1" applyAlignment="1">
      <alignment vertical="center" wrapText="1"/>
    </xf>
    <xf numFmtId="0" fontId="46" fillId="0" borderId="31" xfId="0" applyFont="1" applyBorder="1" applyAlignment="1">
      <alignment horizontal="right" vertical="center"/>
    </xf>
    <xf numFmtId="0" fontId="35" fillId="0" borderId="31" xfId="0" applyFont="1" applyBorder="1" applyAlignment="1">
      <alignment horizontal="right"/>
    </xf>
    <xf numFmtId="4" fontId="35" fillId="0" borderId="31" xfId="0" applyNumberFormat="1" applyFont="1" applyBorder="1"/>
    <xf numFmtId="0" fontId="47" fillId="0" borderId="31" xfId="0" applyFont="1" applyBorder="1" applyAlignment="1">
      <alignment horizontal="right" vertical="center"/>
    </xf>
    <xf numFmtId="0" fontId="48" fillId="0" borderId="31" xfId="0" applyFont="1" applyBorder="1" applyAlignment="1">
      <alignment vertical="center" wrapText="1"/>
    </xf>
    <xf numFmtId="0" fontId="49" fillId="25" borderId="31" xfId="0" applyFont="1" applyFill="1" applyBorder="1" applyAlignment="1">
      <alignment horizontal="right" vertical="center"/>
    </xf>
    <xf numFmtId="0" fontId="48" fillId="25" borderId="31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 wrapText="1"/>
    </xf>
    <xf numFmtId="0" fontId="51" fillId="0" borderId="31" xfId="0" applyFont="1" applyBorder="1" applyAlignment="1">
      <alignment horizontal="right" vertical="center"/>
    </xf>
    <xf numFmtId="0" fontId="51" fillId="0" borderId="31" xfId="0" applyFont="1" applyBorder="1" applyAlignment="1">
      <alignment vertical="center" wrapText="1"/>
    </xf>
    <xf numFmtId="0" fontId="43" fillId="26" borderId="31" xfId="0" applyFont="1" applyFill="1" applyBorder="1" applyAlignment="1">
      <alignment vertical="center" wrapText="1"/>
    </xf>
    <xf numFmtId="0" fontId="51" fillId="26" borderId="31" xfId="0" applyFont="1" applyFill="1" applyBorder="1" applyAlignment="1">
      <alignment horizontal="right" vertical="center"/>
    </xf>
    <xf numFmtId="0" fontId="51" fillId="26" borderId="31" xfId="0" applyFont="1" applyFill="1" applyBorder="1" applyAlignment="1">
      <alignment vertical="center" wrapText="1"/>
    </xf>
    <xf numFmtId="0" fontId="43" fillId="25" borderId="31" xfId="0" applyFont="1" applyFill="1" applyBorder="1" applyAlignment="1">
      <alignment vertical="center" wrapText="1"/>
    </xf>
    <xf numFmtId="0" fontId="46" fillId="25" borderId="31" xfId="0" applyFont="1" applyFill="1" applyBorder="1" applyAlignment="1">
      <alignment horizontal="right" vertical="center"/>
    </xf>
    <xf numFmtId="0" fontId="51" fillId="25" borderId="31" xfId="0" applyFont="1" applyFill="1" applyBorder="1" applyAlignment="1">
      <alignment vertical="center" wrapText="1"/>
    </xf>
    <xf numFmtId="0" fontId="51" fillId="26" borderId="31" xfId="0" applyFont="1" applyFill="1" applyBorder="1" applyAlignment="1">
      <alignment vertical="center"/>
    </xf>
    <xf numFmtId="0" fontId="36" fillId="0" borderId="31" xfId="0" applyFont="1" applyBorder="1"/>
    <xf numFmtId="165" fontId="44" fillId="6" borderId="31" xfId="0" applyNumberFormat="1" applyFont="1" applyFill="1" applyBorder="1" applyAlignment="1">
      <alignment wrapText="1"/>
    </xf>
    <xf numFmtId="0" fontId="36" fillId="6" borderId="31" xfId="0" applyFont="1" applyFill="1" applyBorder="1"/>
    <xf numFmtId="0" fontId="43" fillId="26" borderId="31" xfId="0" applyFont="1" applyFill="1" applyBorder="1" applyAlignment="1">
      <alignment horizontal="right" vertical="center"/>
    </xf>
    <xf numFmtId="0" fontId="52" fillId="0" borderId="31" xfId="0" applyFont="1" applyBorder="1" applyAlignment="1">
      <alignment horizontal="right" vertical="center"/>
    </xf>
    <xf numFmtId="0" fontId="52" fillId="0" borderId="31" xfId="0" applyFont="1" applyBorder="1" applyAlignment="1">
      <alignment vertical="center" wrapText="1"/>
    </xf>
    <xf numFmtId="0" fontId="53" fillId="0" borderId="31" xfId="0" applyFont="1" applyBorder="1" applyAlignment="1">
      <alignment horizontal="right" vertical="center"/>
    </xf>
    <xf numFmtId="0" fontId="52" fillId="0" borderId="31" xfId="0" applyFont="1" applyBorder="1" applyAlignment="1">
      <alignment horizontal="right"/>
    </xf>
    <xf numFmtId="4" fontId="52" fillId="0" borderId="31" xfId="0" applyNumberFormat="1" applyFont="1" applyBorder="1"/>
    <xf numFmtId="0" fontId="54" fillId="0" borderId="31" xfId="0" applyFont="1" applyBorder="1" applyAlignment="1">
      <alignment horizontal="right" vertical="center"/>
    </xf>
    <xf numFmtId="0" fontId="54" fillId="0" borderId="31" xfId="0" applyFont="1" applyBorder="1" applyAlignment="1">
      <alignment vertical="center" wrapText="1"/>
    </xf>
    <xf numFmtId="0" fontId="55" fillId="0" borderId="31" xfId="0" applyFont="1" applyBorder="1" applyAlignment="1">
      <alignment horizontal="right" vertical="center"/>
    </xf>
    <xf numFmtId="0" fontId="54" fillId="0" borderId="31" xfId="0" applyFont="1" applyBorder="1" applyAlignment="1">
      <alignment horizontal="right"/>
    </xf>
    <xf numFmtId="4" fontId="54" fillId="0" borderId="31" xfId="0" applyNumberFormat="1" applyFont="1" applyBorder="1"/>
    <xf numFmtId="0" fontId="0" fillId="0" borderId="33" xfId="0" applyBorder="1"/>
    <xf numFmtId="0" fontId="35" fillId="25" borderId="33" xfId="0" applyFont="1" applyFill="1" applyBorder="1" applyAlignment="1">
      <alignment horizontal="right"/>
    </xf>
    <xf numFmtId="0" fontId="35" fillId="0" borderId="33" xfId="0" applyFont="1" applyBorder="1" applyAlignment="1">
      <alignment horizontal="right"/>
    </xf>
    <xf numFmtId="0" fontId="56" fillId="0" borderId="33" xfId="0" applyFont="1" applyBorder="1" applyAlignment="1">
      <alignment wrapText="1"/>
    </xf>
    <xf numFmtId="4" fontId="21" fillId="4" borderId="14" xfId="0" applyNumberFormat="1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</cellXfs>
  <cellStyles count="4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avadno" xfId="0" builtinId="0"/>
    <cellStyle name="Neutral" xfId="36" xr:uid="{00000000-0005-0000-0000-000024000000}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Total" xfId="40" xr:uid="{00000000-0005-0000-0000-000028000000}"/>
    <cellStyle name="Warning Text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NIKI\2017\Obrazci\TEST\Obrazec_za_zahtevke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ime"/>
      <sheetName val="Zahtevek ostali poklici"/>
      <sheetName val="Zahtevek zobozdravniki"/>
      <sheetName val="Zahtevek zdravniki"/>
      <sheetName val="Šifranti"/>
      <sheetName val="Skupni zahtevek"/>
      <sheetName val="Mentorstvo"/>
    </sheetNames>
    <sheetDataSet>
      <sheetData sheetId="0"/>
      <sheetData sheetId="1"/>
      <sheetData sheetId="2"/>
      <sheetData sheetId="3"/>
      <sheetData sheetId="4">
        <row r="2">
          <cell r="B2" t="str">
            <v>E025005   FARMACEVTSKI TEHNIK III</v>
          </cell>
          <cell r="H2">
            <v>0</v>
          </cell>
          <cell r="J2">
            <v>8</v>
          </cell>
        </row>
        <row r="3">
          <cell r="B3" t="str">
            <v>E027005   FARMACEVT III</v>
          </cell>
          <cell r="H3">
            <v>0.5</v>
          </cell>
          <cell r="J3">
            <v>12</v>
          </cell>
        </row>
        <row r="4">
          <cell r="B4" t="str">
            <v>E034002   BOLNIČAR NEGOVALEC, SPREMLJEVALEC</v>
          </cell>
          <cell r="H4">
            <v>1</v>
          </cell>
          <cell r="J4">
            <v>15</v>
          </cell>
        </row>
        <row r="5">
          <cell r="B5" t="str">
            <v>E034003   BOLNIČAR NEGOVALEC, SPREMLJEVALEC - PSIHIATRIJA</v>
          </cell>
          <cell r="J5">
            <v>18</v>
          </cell>
        </row>
        <row r="6">
          <cell r="B6" t="str">
            <v>E035009   SREDNJA MEDICINSKA SESTRA V AMBULANTI</v>
          </cell>
        </row>
        <row r="7">
          <cell r="B7" t="str">
            <v>E035017   SREDNJA MEDICINSKA SESTRA V NEGOVALNI ENOTI</v>
          </cell>
        </row>
        <row r="8">
          <cell r="B8" t="str">
            <v>E035019   SREDNJA MEDICINSKA SESTRA V PSIHIATRIJI</v>
          </cell>
        </row>
        <row r="9">
          <cell r="B9" t="str">
            <v>E037011   DIPL. MEDICINSKA SESTRA DISPANZERSKA DEJAVNOST</v>
          </cell>
        </row>
        <row r="10">
          <cell r="B10" t="str">
            <v>E037021   DIPL. MEDICINSKA SESTRA V NEGOVALNI ENOTI</v>
          </cell>
        </row>
        <row r="11">
          <cell r="B11" t="str">
            <v>E037024   DIPL. MEDICINSKA SESTRA V PSIHIATRIJI</v>
          </cell>
        </row>
        <row r="12">
          <cell r="B12" t="str">
            <v>E037038   PROFESOR ZDRAVSTVENE VZGOJE</v>
          </cell>
        </row>
        <row r="13">
          <cell r="B13" t="str">
            <v>E037039   SAMOSTOJNI STROKOVNI SODELAVEC V ZDRAVSTVENI NEGI</v>
          </cell>
        </row>
        <row r="14">
          <cell r="B14" t="str">
            <v>E045007   LABORATORIJSKI TEHNIK III</v>
          </cell>
        </row>
        <row r="15">
          <cell r="B15" t="str">
            <v>E045014   SANITARNI TEHNIK III</v>
          </cell>
        </row>
        <row r="16">
          <cell r="B16" t="str">
            <v>E045016   ZDRAVSTVENI SODELAVEC III</v>
          </cell>
        </row>
        <row r="17">
          <cell r="B17" t="str">
            <v>E045019   ZOBOTEHNIK III</v>
          </cell>
        </row>
        <row r="18">
          <cell r="B18" t="str">
            <v>E046002   INŽENIR ZOBNE PROTETIKE</v>
          </cell>
        </row>
        <row r="19">
          <cell r="B19" t="str">
            <v>E046004   USTNI HIGIENIK</v>
          </cell>
        </row>
        <row r="20">
          <cell r="B20" t="str">
            <v>E047004   ANALITIK V LABORATORIJSKI MEDICINI III</v>
          </cell>
        </row>
        <row r="21">
          <cell r="B21" t="str">
            <v>E047011   DELOVNI TERAPEVT - DELO Z OSEBAMI S PSIHIČNO MOTNJO</v>
          </cell>
        </row>
        <row r="22">
          <cell r="B22" t="str">
            <v>E047012   DELOVNI TERAPEVT (INTENZIVNA NEGA, REHABILITACIJSKA ENOTA)</v>
          </cell>
        </row>
        <row r="23">
          <cell r="B23" t="str">
            <v>E047013   DELOVNI TERAPEVT II (NEGOVALNA ENOTA, DIAGNOSTIČNA ENOTA)</v>
          </cell>
        </row>
        <row r="24">
          <cell r="B24" t="str">
            <v>E047014   DELOVNI TERAPEVT III (AMBULANTA)</v>
          </cell>
        </row>
        <row r="25">
          <cell r="B25" t="str">
            <v>E047020   FIZIOTERAPEVT - DELO Z OSEBAMI S PSIHIČNO MOTNJO</v>
          </cell>
        </row>
        <row r="26">
          <cell r="B26" t="str">
            <v>E047022   FIZIOTERAPEVT (INTENZIVNA NEGA, REHABILITACIJSKA ENOTA)</v>
          </cell>
        </row>
        <row r="27">
          <cell r="B27" t="str">
            <v>E047023   FIZIOTERAPEVT II (NEGOVALNA ENOTA, DIAGNOSTIČNA ENOTA)</v>
          </cell>
        </row>
        <row r="28">
          <cell r="B28" t="str">
            <v>E047024   FIZIOTERAPEVT III (AMBULANTA)</v>
          </cell>
        </row>
        <row r="29">
          <cell r="B29" t="str">
            <v>E047033   INŽENIR LABORATORIJSKE BIOMEDICINE III</v>
          </cell>
        </row>
        <row r="30">
          <cell r="B30" t="str">
            <v>E047036   INŽENIR ORTOTIKE IN PROTETIKE II</v>
          </cell>
        </row>
        <row r="31">
          <cell r="B31" t="str">
            <v>E047038   LOGOPED III</v>
          </cell>
        </row>
        <row r="32">
          <cell r="B32" t="str">
            <v>E047042   MEDICINSKI FIZIK</v>
          </cell>
        </row>
        <row r="33">
          <cell r="B33" t="str">
            <v>E047046   PEDAGOG II - DELO Z OSEBAMI S PSIHIČNO MOTNJO</v>
          </cell>
        </row>
        <row r="34">
          <cell r="B34" t="str">
            <v>E047047   PEDAGOG III</v>
          </cell>
        </row>
        <row r="35">
          <cell r="B35" t="str">
            <v xml:space="preserve">E047048   PREHRANSKI SVETOVALEC I (VII/2), </v>
          </cell>
        </row>
        <row r="36">
          <cell r="B36" t="str">
            <v xml:space="preserve">E047049   PREHRANSKI SVETOVALEC II (VII/1), </v>
          </cell>
        </row>
        <row r="37">
          <cell r="B37" t="str">
            <v>E047050   PSIHOLOG - DELO Z OSEBAMI S PSIHIČNO MOTNJO</v>
          </cell>
        </row>
        <row r="38">
          <cell r="B38" t="str">
            <v>E047052   PSIHOLOG II</v>
          </cell>
        </row>
        <row r="39">
          <cell r="B39" t="str">
            <v>E047056   RADIOLOŠKI INŽENIR III</v>
          </cell>
        </row>
        <row r="40">
          <cell r="B40" t="str">
            <v>E047066   SANITARNI INŽENIR II</v>
          </cell>
        </row>
        <row r="41">
          <cell r="B41" t="str">
            <v>E047067   SOCIALNI DELAVEC - DELO Z OSEBAMI S PSIHIČNO MOTNJO</v>
          </cell>
        </row>
        <row r="42">
          <cell r="B42" t="str">
            <v>E047069   SOCIALNI DELAVEC III</v>
          </cell>
        </row>
        <row r="43">
          <cell r="B43" t="str">
            <v>E047077   ZDRAVSTVENI SODELAVEC I</v>
          </cell>
        </row>
        <row r="44">
          <cell r="B44" t="str">
            <v>E047078   ZDRAVSTVENI SODELAVEC II</v>
          </cell>
        </row>
        <row r="45">
          <cell r="B45" t="str">
            <v>F017007   PSIHOLOG 3</v>
          </cell>
        </row>
        <row r="46">
          <cell r="B46" t="str">
            <v>F017010   SOCIALNI DELAVEC 3</v>
          </cell>
        </row>
        <row r="47">
          <cell r="B47" t="str">
            <v>F024002   BOLNIČAR NEGOVALEC II</v>
          </cell>
        </row>
        <row r="48">
          <cell r="B48" t="str">
            <v>F025010   SREDNJA MEDICINSKA SESTRA II</v>
          </cell>
        </row>
        <row r="49">
          <cell r="B49" t="str">
            <v>F027001   DELOVNI TERAPEVT</v>
          </cell>
        </row>
        <row r="50">
          <cell r="B50" t="str">
            <v>F027004   FIZIOTERAPEVT</v>
          </cell>
        </row>
        <row r="51">
          <cell r="B51" t="str">
            <v>F027010   MEDICINSKA SESTRA - VODJA TIMA  3</v>
          </cell>
        </row>
        <row r="53">
          <cell r="B53" t="str">
            <v>E017001   ZDRAVNIK BREZ SPECIALIZACIJE/ZDRAVNIK PO OPR.SEKUNDARIATU</v>
          </cell>
        </row>
      </sheetData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rena Mrzelj" id="{E66207E4-821E-4122-A5B7-C1118D7F51A2}" userId="S::irena.mrzelj@zdrzz.si::2455fdd2-7737-4b5d-83fc-089ac3084851" providerId="AD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3-08T12:48:14.91" personId="{E66207E4-821E-4122-A5B7-C1118D7F51A2}" id="{62871204-9104-4B03-AC87-C4BDAE72462E}">
    <text>vpišite mesec, ter leto, Primer: 01.2022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W70"/>
  <sheetViews>
    <sheetView workbookViewId="0">
      <selection activeCell="C9" sqref="C9"/>
    </sheetView>
  </sheetViews>
  <sheetFormatPr defaultColWidth="9.140625" defaultRowHeight="11.25" x14ac:dyDescent="0.2"/>
  <cols>
    <col min="1" max="1" width="7.85546875" style="70" customWidth="1"/>
    <col min="2" max="2" width="16.85546875" style="70" customWidth="1"/>
    <col min="3" max="3" width="42.42578125" style="70" customWidth="1"/>
    <col min="4" max="4" width="17.28515625" style="70" customWidth="1"/>
    <col min="5" max="5" width="9.5703125" style="70" customWidth="1"/>
    <col min="6" max="6" width="23.5703125" style="70" customWidth="1"/>
    <col min="7" max="7" width="12.42578125" style="70" customWidth="1"/>
    <col min="8" max="8" width="9.28515625" style="70" customWidth="1"/>
    <col min="9" max="9" width="22.7109375" style="70" customWidth="1"/>
    <col min="10" max="45" width="9.140625" style="70"/>
    <col min="46" max="46" width="9.85546875" style="70" customWidth="1"/>
    <col min="47" max="47" width="12" style="70" customWidth="1"/>
    <col min="48" max="16384" width="9.140625" style="70"/>
  </cols>
  <sheetData>
    <row r="1" spans="1:49" x14ac:dyDescent="0.2">
      <c r="A1" s="97"/>
    </row>
    <row r="2" spans="1:49" ht="15.75" x14ac:dyDescent="0.25">
      <c r="A2" s="97"/>
      <c r="B2" s="98" t="s">
        <v>0</v>
      </c>
    </row>
    <row r="3" spans="1:49" x14ac:dyDescent="0.2">
      <c r="A3" s="97"/>
    </row>
    <row r="4" spans="1:49" x14ac:dyDescent="0.2">
      <c r="A4" s="97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</row>
    <row r="5" spans="1:49" ht="18.75" x14ac:dyDescent="0.3">
      <c r="A5" s="97"/>
      <c r="B5" s="100" t="s">
        <v>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x14ac:dyDescent="0.2">
      <c r="A6" s="97"/>
      <c r="B6" s="97"/>
      <c r="C6" s="97"/>
      <c r="D6" s="97"/>
      <c r="E6" s="97"/>
      <c r="F6" s="99"/>
      <c r="G6" s="99"/>
      <c r="I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</row>
    <row r="7" spans="1:49" x14ac:dyDescent="0.2">
      <c r="A7" s="97"/>
      <c r="B7" s="97"/>
      <c r="C7" s="99"/>
      <c r="D7" s="99"/>
      <c r="E7" s="97"/>
      <c r="F7" s="99"/>
      <c r="G7" s="99"/>
      <c r="I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</row>
    <row r="8" spans="1:49" ht="20.100000000000001" customHeight="1" x14ac:dyDescent="0.2">
      <c r="A8" s="97"/>
      <c r="B8" s="101" t="s">
        <v>2</v>
      </c>
      <c r="C8" s="120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</row>
    <row r="9" spans="1:49" ht="20.100000000000001" customHeight="1" x14ac:dyDescent="0.2">
      <c r="A9" s="97"/>
      <c r="B9" s="101" t="s">
        <v>3</v>
      </c>
      <c r="C9" s="121"/>
      <c r="D9" s="99"/>
      <c r="E9" s="99"/>
      <c r="F9" s="99"/>
      <c r="G9" s="99"/>
      <c r="H9" s="99"/>
      <c r="I9" s="99"/>
      <c r="J9" s="99"/>
      <c r="K9" s="102"/>
      <c r="L9" s="99"/>
      <c r="M9" s="103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9" ht="20.100000000000001" customHeight="1" x14ac:dyDescent="0.2">
      <c r="A10" s="99"/>
      <c r="B10" s="101" t="s">
        <v>4</v>
      </c>
      <c r="C10" s="122"/>
      <c r="D10" s="99"/>
      <c r="E10" s="99"/>
      <c r="F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9" ht="20.100000000000001" customHeight="1" x14ac:dyDescent="0.2">
      <c r="A11" s="99"/>
      <c r="B11" s="104" t="s">
        <v>5</v>
      </c>
      <c r="C11" s="123"/>
      <c r="D11" s="97"/>
      <c r="E11" s="99"/>
      <c r="F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9" ht="15.95" customHeight="1" x14ac:dyDescent="0.2">
      <c r="A12" s="99"/>
      <c r="B12" s="105" t="s">
        <v>6</v>
      </c>
      <c r="C12" s="124"/>
      <c r="D12" s="99"/>
      <c r="E12" s="99"/>
      <c r="F12" s="99"/>
      <c r="G12" s="99"/>
      <c r="H12" s="99"/>
      <c r="I12" s="99"/>
      <c r="J12" s="103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</row>
    <row r="13" spans="1:49" x14ac:dyDescent="0.2">
      <c r="A13" s="99"/>
      <c r="B13" s="99"/>
      <c r="D13" s="99"/>
      <c r="E13" s="99"/>
      <c r="F13" s="99"/>
      <c r="G13" s="99"/>
      <c r="H13" s="99"/>
      <c r="I13" s="99"/>
      <c r="J13" s="103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</row>
    <row r="14" spans="1:49" x14ac:dyDescent="0.2">
      <c r="A14" s="99"/>
      <c r="B14" s="99"/>
      <c r="C14" s="99"/>
      <c r="D14" s="99"/>
      <c r="E14" s="99"/>
      <c r="F14" s="99"/>
      <c r="G14" s="99"/>
      <c r="H14" s="99"/>
      <c r="I14" s="99"/>
      <c r="J14" s="103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</row>
    <row r="15" spans="1:49" x14ac:dyDescent="0.2">
      <c r="A15" s="99"/>
      <c r="B15" s="99"/>
      <c r="C15" s="99"/>
      <c r="D15" s="99"/>
      <c r="E15" s="99"/>
      <c r="F15" s="99"/>
      <c r="G15" s="99"/>
      <c r="H15" s="99"/>
      <c r="I15" s="99"/>
      <c r="J15" s="103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</row>
    <row r="16" spans="1:49" x14ac:dyDescent="0.2">
      <c r="A16" s="99"/>
      <c r="B16" s="99"/>
      <c r="C16" s="99"/>
      <c r="D16" s="99"/>
      <c r="E16" s="99"/>
      <c r="F16" s="99"/>
      <c r="G16" s="99"/>
      <c r="H16" s="99"/>
      <c r="I16" s="99"/>
      <c r="J16" s="103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48" x14ac:dyDescent="0.2">
      <c r="A17" s="99"/>
      <c r="B17" s="99"/>
      <c r="C17" s="99"/>
      <c r="D17" s="99"/>
      <c r="E17" s="99"/>
      <c r="F17" s="99"/>
      <c r="G17" s="99"/>
      <c r="H17" s="99"/>
      <c r="I17" s="99"/>
      <c r="J17" s="103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</row>
    <row r="18" spans="1:48" x14ac:dyDescent="0.2">
      <c r="A18" s="99"/>
      <c r="B18" s="99" t="s">
        <v>7</v>
      </c>
      <c r="C18" s="99"/>
      <c r="D18" s="99"/>
      <c r="E18" s="99"/>
      <c r="F18" s="99"/>
      <c r="G18" s="99"/>
      <c r="H18" s="99"/>
      <c r="I18" s="99"/>
      <c r="J18" s="103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1:48" x14ac:dyDescent="0.2">
      <c r="A19" s="99"/>
      <c r="B19" s="106"/>
      <c r="C19" s="106"/>
      <c r="D19" s="99"/>
      <c r="E19" s="99"/>
      <c r="F19" s="99"/>
      <c r="G19" s="105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</row>
    <row r="20" spans="1:48" ht="33.75" x14ac:dyDescent="0.2">
      <c r="A20" s="107"/>
      <c r="B20" s="108" t="s">
        <v>8</v>
      </c>
      <c r="C20" s="109" t="s">
        <v>9</v>
      </c>
      <c r="D20" s="107"/>
      <c r="E20" s="99"/>
      <c r="F20" s="99"/>
      <c r="G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</row>
    <row r="21" spans="1:48" x14ac:dyDescent="0.2">
      <c r="A21" s="107"/>
      <c r="C21" s="109"/>
      <c r="D21" s="107"/>
      <c r="E21" s="107"/>
      <c r="F21" s="107"/>
      <c r="G21" s="107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</row>
    <row r="22" spans="1:48" ht="22.5" x14ac:dyDescent="0.2">
      <c r="A22" s="107"/>
      <c r="B22" s="108" t="s">
        <v>10</v>
      </c>
      <c r="C22" s="109" t="s">
        <v>11</v>
      </c>
      <c r="D22" s="107"/>
      <c r="E22" s="107"/>
      <c r="F22" s="107"/>
      <c r="G22" s="107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</row>
    <row r="23" spans="1:48" x14ac:dyDescent="0.2">
      <c r="A23" s="107"/>
      <c r="C23" s="109"/>
      <c r="D23" s="107"/>
      <c r="E23" s="107"/>
      <c r="F23" s="107"/>
      <c r="G23" s="107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</row>
    <row r="24" spans="1:48" ht="22.5" x14ac:dyDescent="0.2">
      <c r="A24" s="110"/>
      <c r="B24" s="108" t="s">
        <v>12</v>
      </c>
      <c r="C24" s="109" t="s">
        <v>13</v>
      </c>
      <c r="D24" s="107"/>
      <c r="E24" s="111"/>
      <c r="F24" s="111"/>
      <c r="G24" s="107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48" x14ac:dyDescent="0.2">
      <c r="A25" s="107"/>
      <c r="C25" s="109"/>
      <c r="D25" s="107"/>
      <c r="E25" s="107"/>
      <c r="F25" s="107"/>
      <c r="G25" s="107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</row>
    <row r="26" spans="1:48" x14ac:dyDescent="0.2">
      <c r="A26" s="110"/>
      <c r="E26" s="111"/>
      <c r="F26" s="111"/>
      <c r="G26" s="107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</row>
    <row r="27" spans="1:48" x14ac:dyDescent="0.2">
      <c r="B27" s="99"/>
      <c r="C27" s="99"/>
      <c r="D27" s="99"/>
    </row>
    <row r="28" spans="1:48" ht="12.75" x14ac:dyDescent="0.2">
      <c r="A28" s="99"/>
      <c r="B28" s="99" t="s">
        <v>14</v>
      </c>
      <c r="C28" s="112" t="s">
        <v>200</v>
      </c>
      <c r="D28" s="99"/>
      <c r="E28" s="99"/>
      <c r="F28" s="107"/>
      <c r="G28" s="99"/>
    </row>
    <row r="29" spans="1:48" ht="12.75" x14ac:dyDescent="0.2">
      <c r="A29" s="106"/>
      <c r="B29" s="107"/>
      <c r="C29" s="112" t="s">
        <v>201</v>
      </c>
      <c r="D29" s="107"/>
      <c r="E29" s="107"/>
      <c r="F29" s="107"/>
      <c r="G29" s="99"/>
    </row>
    <row r="30" spans="1:48" ht="12.75" x14ac:dyDescent="0.2">
      <c r="A30" s="107"/>
      <c r="B30" s="107"/>
      <c r="C30" s="113" t="s">
        <v>15</v>
      </c>
      <c r="D30" s="107"/>
      <c r="E30" s="107"/>
      <c r="F30" s="107"/>
      <c r="G30" s="107"/>
    </row>
    <row r="31" spans="1:48" x14ac:dyDescent="0.2">
      <c r="A31" s="107"/>
      <c r="B31" s="111"/>
      <c r="C31" s="107"/>
      <c r="D31" s="111"/>
      <c r="E31" s="107"/>
      <c r="F31" s="107"/>
      <c r="G31" s="107"/>
    </row>
    <row r="32" spans="1:48" x14ac:dyDescent="0.2">
      <c r="A32" s="107"/>
      <c r="B32" s="107"/>
      <c r="C32" s="111"/>
      <c r="D32" s="107"/>
      <c r="E32" s="107"/>
      <c r="F32" s="111"/>
      <c r="G32" s="107"/>
    </row>
    <row r="33" spans="1:9" x14ac:dyDescent="0.2">
      <c r="A33" s="110"/>
      <c r="E33" s="107"/>
      <c r="F33" s="111"/>
      <c r="G33" s="99"/>
      <c r="H33" s="107"/>
      <c r="I33" s="111"/>
    </row>
    <row r="34" spans="1:9" x14ac:dyDescent="0.2">
      <c r="B34" s="99"/>
      <c r="C34" s="99"/>
      <c r="D34" s="99"/>
    </row>
    <row r="35" spans="1:9" x14ac:dyDescent="0.2">
      <c r="A35" s="99"/>
      <c r="B35" s="99"/>
      <c r="C35" s="99"/>
      <c r="D35" s="99"/>
      <c r="E35" s="99"/>
      <c r="F35" s="99"/>
      <c r="G35" s="99"/>
    </row>
    <row r="36" spans="1:9" x14ac:dyDescent="0.2">
      <c r="A36" s="99"/>
      <c r="B36" s="107"/>
      <c r="C36" s="107"/>
      <c r="D36" s="107"/>
      <c r="E36" s="99"/>
      <c r="F36" s="99"/>
      <c r="G36" s="99"/>
    </row>
    <row r="37" spans="1:9" x14ac:dyDescent="0.2">
      <c r="A37" s="107"/>
      <c r="B37" s="107"/>
      <c r="C37" s="107"/>
      <c r="D37" s="107"/>
      <c r="E37" s="107"/>
      <c r="F37" s="107"/>
      <c r="G37" s="107"/>
    </row>
    <row r="38" spans="1:9" x14ac:dyDescent="0.2">
      <c r="A38" s="107"/>
      <c r="B38" s="111"/>
      <c r="C38" s="107"/>
      <c r="D38" s="111"/>
      <c r="E38" s="107"/>
      <c r="F38" s="107"/>
      <c r="G38" s="107"/>
    </row>
    <row r="39" spans="1:9" x14ac:dyDescent="0.2">
      <c r="A39" s="114"/>
      <c r="B39" s="111"/>
      <c r="C39" s="107"/>
      <c r="D39" s="111"/>
      <c r="E39" s="107"/>
      <c r="F39" s="115"/>
      <c r="G39" s="107"/>
    </row>
    <row r="40" spans="1:9" x14ac:dyDescent="0.2">
      <c r="A40" s="114"/>
      <c r="B40" s="111"/>
      <c r="C40" s="107"/>
      <c r="D40" s="111"/>
      <c r="E40" s="107"/>
      <c r="F40" s="115"/>
      <c r="G40" s="107"/>
    </row>
    <row r="41" spans="1:9" x14ac:dyDescent="0.2">
      <c r="A41" s="107"/>
      <c r="B41" s="107"/>
      <c r="C41" s="107"/>
      <c r="D41" s="107"/>
      <c r="E41" s="107"/>
      <c r="F41" s="116"/>
      <c r="G41" s="107"/>
      <c r="H41" s="117"/>
      <c r="I41" s="117"/>
    </row>
    <row r="42" spans="1:9" x14ac:dyDescent="0.2">
      <c r="A42" s="99"/>
      <c r="B42" s="99"/>
      <c r="C42" s="99"/>
      <c r="D42" s="99"/>
      <c r="E42" s="99"/>
      <c r="F42" s="99"/>
      <c r="G42" s="99"/>
    </row>
    <row r="43" spans="1:9" x14ac:dyDescent="0.2">
      <c r="A43" s="99"/>
      <c r="B43" s="99"/>
      <c r="C43" s="99"/>
      <c r="D43" s="99"/>
      <c r="E43" s="99"/>
      <c r="F43" s="118"/>
      <c r="G43" s="99"/>
    </row>
    <row r="44" spans="1:9" x14ac:dyDescent="0.2">
      <c r="A44" s="107"/>
      <c r="B44" s="107"/>
      <c r="C44" s="107"/>
      <c r="D44" s="107"/>
      <c r="E44" s="107"/>
      <c r="F44" s="107"/>
      <c r="G44" s="107"/>
    </row>
    <row r="45" spans="1:9" x14ac:dyDescent="0.2">
      <c r="A45" s="107"/>
      <c r="B45" s="107"/>
      <c r="C45" s="107"/>
      <c r="D45" s="107"/>
      <c r="E45" s="107"/>
      <c r="F45" s="107"/>
      <c r="G45" s="107"/>
    </row>
    <row r="46" spans="1:9" x14ac:dyDescent="0.2">
      <c r="A46" s="115"/>
      <c r="B46" s="107"/>
      <c r="C46" s="107"/>
      <c r="D46" s="107"/>
      <c r="E46" s="107"/>
      <c r="F46" s="107"/>
      <c r="G46" s="107"/>
    </row>
    <row r="47" spans="1:9" x14ac:dyDescent="0.2">
      <c r="A47" s="115"/>
      <c r="B47" s="107"/>
      <c r="C47" s="107"/>
      <c r="D47" s="107"/>
      <c r="E47" s="107"/>
      <c r="F47" s="107"/>
      <c r="G47" s="107"/>
    </row>
    <row r="48" spans="1:9" x14ac:dyDescent="0.2">
      <c r="A48" s="111"/>
      <c r="B48" s="111"/>
      <c r="C48" s="111"/>
      <c r="D48" s="111"/>
      <c r="E48" s="107"/>
      <c r="F48" s="111"/>
      <c r="G48" s="117"/>
    </row>
    <row r="49" spans="1:7" x14ac:dyDescent="0.2">
      <c r="A49" s="99"/>
      <c r="B49" s="99"/>
      <c r="C49" s="99"/>
      <c r="D49" s="107"/>
      <c r="E49" s="99"/>
      <c r="F49" s="107"/>
      <c r="G49" s="99"/>
    </row>
    <row r="50" spans="1:7" x14ac:dyDescent="0.2">
      <c r="A50" s="118"/>
      <c r="B50" s="99"/>
      <c r="C50" s="118"/>
      <c r="D50" s="106"/>
      <c r="E50" s="99"/>
      <c r="F50" s="107"/>
      <c r="G50" s="99"/>
    </row>
    <row r="51" spans="1:7" x14ac:dyDescent="0.2">
      <c r="A51" s="107"/>
      <c r="B51" s="107"/>
      <c r="C51" s="107"/>
      <c r="D51" s="107"/>
      <c r="E51" s="107"/>
      <c r="F51" s="107"/>
      <c r="G51" s="107"/>
    </row>
    <row r="52" spans="1:7" x14ac:dyDescent="0.2">
      <c r="A52" s="107"/>
      <c r="B52" s="107"/>
      <c r="C52" s="107"/>
      <c r="D52" s="107"/>
      <c r="E52" s="107"/>
      <c r="F52" s="107"/>
      <c r="G52" s="107"/>
    </row>
    <row r="53" spans="1:7" x14ac:dyDescent="0.2">
      <c r="A53" s="107"/>
      <c r="B53" s="116"/>
      <c r="C53" s="107"/>
      <c r="D53" s="111"/>
      <c r="E53" s="111"/>
      <c r="F53" s="111"/>
      <c r="G53" s="111"/>
    </row>
    <row r="54" spans="1:7" x14ac:dyDescent="0.2">
      <c r="A54" s="107"/>
      <c r="B54" s="116"/>
      <c r="C54" s="107"/>
      <c r="D54" s="111"/>
      <c r="E54" s="111"/>
      <c r="F54" s="111"/>
      <c r="G54" s="111"/>
    </row>
    <row r="56" spans="1:7" x14ac:dyDescent="0.2">
      <c r="A56" s="107"/>
      <c r="B56" s="99"/>
      <c r="C56" s="99"/>
      <c r="D56" s="107"/>
      <c r="E56" s="107"/>
      <c r="F56" s="107"/>
      <c r="G56" s="107"/>
    </row>
    <row r="57" spans="1:7" x14ac:dyDescent="0.2">
      <c r="A57" s="107"/>
      <c r="B57" s="99"/>
      <c r="C57" s="99"/>
      <c r="D57" s="107"/>
      <c r="E57" s="99"/>
      <c r="F57" s="107"/>
      <c r="G57" s="107"/>
    </row>
    <row r="58" spans="1:7" x14ac:dyDescent="0.2">
      <c r="A58" s="107"/>
      <c r="B58" s="107"/>
      <c r="C58" s="107"/>
      <c r="D58" s="107"/>
      <c r="E58" s="107"/>
      <c r="F58" s="107"/>
      <c r="G58" s="107"/>
    </row>
    <row r="59" spans="1:7" x14ac:dyDescent="0.2">
      <c r="A59" s="107"/>
      <c r="B59" s="107"/>
      <c r="C59" s="107"/>
      <c r="D59" s="107"/>
      <c r="E59" s="107"/>
      <c r="F59" s="107"/>
      <c r="G59" s="107"/>
    </row>
    <row r="60" spans="1:7" x14ac:dyDescent="0.2">
      <c r="A60" s="117"/>
      <c r="B60" s="111"/>
      <c r="C60" s="111"/>
      <c r="D60" s="117"/>
      <c r="E60" s="107"/>
      <c r="F60" s="111"/>
      <c r="G60" s="117"/>
    </row>
    <row r="61" spans="1:7" x14ac:dyDescent="0.2">
      <c r="A61" s="117"/>
      <c r="B61" s="111"/>
      <c r="C61" s="111"/>
      <c r="D61" s="117"/>
      <c r="E61" s="107"/>
      <c r="F61" s="111"/>
      <c r="G61" s="117"/>
    </row>
    <row r="64" spans="1:7" x14ac:dyDescent="0.2">
      <c r="A64" s="97"/>
      <c r="B64" s="99"/>
      <c r="C64" s="97"/>
      <c r="E64" s="97"/>
    </row>
    <row r="65" spans="1:8" x14ac:dyDescent="0.2">
      <c r="A65" s="119"/>
    </row>
    <row r="70" spans="1:8" x14ac:dyDescent="0.2">
      <c r="G70" s="99"/>
      <c r="H70" s="99"/>
    </row>
  </sheetData>
  <sheetProtection algorithmName="SHA-512" hashValue="Y9cHQZ+iiWllDHN8XTD+6waD2Erl6EQtmFOogrCkoGCZTuWNDKPAIp1iqstUmiwukbEHVqsv7jHdmGhDaAbnJA==" saltValue="EpY7XzKImfmA5amd72Nc8g==" spinCount="100000" sheet="1" objects="1" scenarios="1" selectLockedCells="1"/>
  <phoneticPr fontId="18" type="noConversion"/>
  <pageMargins left="0.75" right="0.75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BE87"/>
  <sheetViews>
    <sheetView zoomScaleNormal="100" zoomScaleSheetLayoutView="75" workbookViewId="0">
      <pane xSplit="1" ySplit="6" topLeftCell="W7" activePane="bottomRight" state="frozen"/>
      <selection pane="topRight" activeCell="B1" sqref="B1"/>
      <selection pane="bottomLeft" activeCell="A7" sqref="A7"/>
      <selection pane="bottomRight" activeCell="AL9" sqref="AL9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1.5703125" style="1" bestFit="1" customWidth="1"/>
    <col min="4" max="4" width="0.140625" style="2" customWidth="1"/>
    <col min="5" max="5" width="11.7109375" style="1" bestFit="1" customWidth="1"/>
    <col min="6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2" width="11.42578125" style="1" customWidth="1"/>
    <col min="43" max="43" width="13.5703125" style="2" customWidth="1"/>
    <col min="44" max="44" width="11.28515625" style="1" customWidth="1"/>
    <col min="45" max="45" width="10.140625" style="3" customWidth="1"/>
    <col min="46" max="46" width="11.42578125" style="3" customWidth="1"/>
    <col min="47" max="47" width="11.42578125" style="2" customWidth="1"/>
    <col min="48" max="50" width="11.42578125" style="3" customWidth="1"/>
    <col min="51" max="52" width="11.28515625" style="3" customWidth="1"/>
    <col min="53" max="53" width="11.42578125" style="2" customWidth="1"/>
    <col min="54" max="54" width="11.42578125" customWidth="1"/>
    <col min="55" max="55" width="11.42578125" style="3" customWidth="1"/>
    <col min="56" max="56" width="15" style="2" customWidth="1"/>
    <col min="57" max="16384" width="9.140625" style="1"/>
  </cols>
  <sheetData>
    <row r="1" spans="1:56" customFormat="1" x14ac:dyDescent="0.2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Q1" s="9" t="s">
        <v>18</v>
      </c>
      <c r="AR1" s="10">
        <v>16.34</v>
      </c>
      <c r="AS1" s="2"/>
      <c r="AT1" s="11"/>
      <c r="AU1" s="2"/>
      <c r="AV1" s="2"/>
      <c r="AW1" s="2"/>
      <c r="AX1" s="2"/>
      <c r="AY1" s="2"/>
      <c r="AZ1" s="2"/>
      <c r="BA1" s="2"/>
      <c r="BC1" s="2"/>
      <c r="BD1" s="9"/>
    </row>
    <row r="2" spans="1:56" customFormat="1" x14ac:dyDescent="0.2">
      <c r="A2" s="4" t="s">
        <v>19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Q2" s="2"/>
      <c r="AS2" s="2"/>
      <c r="AT2" s="2"/>
      <c r="AU2" s="2"/>
      <c r="AV2" s="2"/>
      <c r="AW2" s="2"/>
      <c r="AX2" s="2"/>
      <c r="AY2" s="2"/>
      <c r="AZ2" s="2"/>
      <c r="BA2" s="2"/>
      <c r="BC2" s="2"/>
      <c r="BD2" s="2"/>
    </row>
    <row r="3" spans="1:56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6" t="s">
        <v>34</v>
      </c>
      <c r="AR3" s="14" t="s">
        <v>35</v>
      </c>
      <c r="AS3" s="14" t="s">
        <v>36</v>
      </c>
      <c r="AT3" s="14" t="s">
        <v>37</v>
      </c>
      <c r="AU3" s="22"/>
      <c r="AV3" s="25"/>
      <c r="AW3" s="14" t="s">
        <v>38</v>
      </c>
      <c r="AX3" s="16" t="s">
        <v>39</v>
      </c>
      <c r="AY3" s="16" t="s">
        <v>40</v>
      </c>
      <c r="AZ3" s="14" t="s">
        <v>41</v>
      </c>
      <c r="BA3" s="129" t="s">
        <v>42</v>
      </c>
      <c r="BB3" s="14" t="s">
        <v>43</v>
      </c>
      <c r="BC3" s="14" t="s">
        <v>44</v>
      </c>
    </row>
    <row r="4" spans="1:56" s="26" customFormat="1" x14ac:dyDescent="0.2">
      <c r="A4" s="27"/>
      <c r="B4" s="28"/>
      <c r="C4" s="28"/>
      <c r="D4" s="29" t="s">
        <v>45</v>
      </c>
      <c r="E4" s="27"/>
      <c r="F4" s="30"/>
      <c r="G4" s="30" t="s">
        <v>46</v>
      </c>
      <c r="H4" s="31" t="s">
        <v>47</v>
      </c>
      <c r="I4" s="30" t="s">
        <v>46</v>
      </c>
      <c r="J4" s="28" t="s">
        <v>47</v>
      </c>
      <c r="K4" s="32" t="s">
        <v>48</v>
      </c>
      <c r="L4" s="128"/>
      <c r="M4" s="17" t="s">
        <v>49</v>
      </c>
      <c r="N4" s="17" t="s">
        <v>50</v>
      </c>
      <c r="O4" s="128"/>
      <c r="P4" s="17" t="s">
        <v>50</v>
      </c>
      <c r="Q4" s="20" t="s">
        <v>51</v>
      </c>
      <c r="R4" s="22" t="s">
        <v>52</v>
      </c>
      <c r="S4" s="24" t="s">
        <v>50</v>
      </c>
      <c r="T4" s="33" t="s">
        <v>53</v>
      </c>
      <c r="U4" s="24"/>
      <c r="V4" s="24" t="s">
        <v>50</v>
      </c>
      <c r="W4" s="34" t="s">
        <v>54</v>
      </c>
      <c r="X4" s="28" t="s">
        <v>50</v>
      </c>
      <c r="Y4" s="28"/>
      <c r="Z4" s="180" t="s">
        <v>55</v>
      </c>
      <c r="AA4" s="180"/>
      <c r="AB4" s="180" t="s">
        <v>56</v>
      </c>
      <c r="AC4" s="180"/>
      <c r="AD4" s="180"/>
      <c r="AE4" s="180" t="s">
        <v>57</v>
      </c>
      <c r="AF4" s="180"/>
      <c r="AG4" s="180" t="s">
        <v>58</v>
      </c>
      <c r="AH4" s="180"/>
      <c r="AI4" s="180" t="s">
        <v>59</v>
      </c>
      <c r="AJ4" s="180"/>
      <c r="AK4" s="180" t="s">
        <v>60</v>
      </c>
      <c r="AL4" s="180"/>
      <c r="AM4" s="180" t="s">
        <v>61</v>
      </c>
      <c r="AN4" s="180"/>
      <c r="AO4" s="180"/>
      <c r="AP4" s="128" t="s">
        <v>62</v>
      </c>
      <c r="AQ4" s="128" t="s">
        <v>63</v>
      </c>
      <c r="AR4" s="32" t="s">
        <v>64</v>
      </c>
      <c r="AS4" s="29" t="s">
        <v>65</v>
      </c>
      <c r="AT4" s="29" t="s">
        <v>66</v>
      </c>
      <c r="AU4" s="128" t="s">
        <v>67</v>
      </c>
      <c r="AV4" s="128" t="s">
        <v>68</v>
      </c>
      <c r="AW4" s="29"/>
      <c r="AX4" s="29"/>
      <c r="AY4" s="29" t="s">
        <v>69</v>
      </c>
      <c r="AZ4" s="29" t="s">
        <v>70</v>
      </c>
      <c r="BA4" s="27"/>
      <c r="BB4" s="29" t="s">
        <v>71</v>
      </c>
      <c r="BC4" s="29"/>
    </row>
    <row r="5" spans="1:56" s="44" customFormat="1" ht="11.25" x14ac:dyDescent="0.2">
      <c r="A5" s="35"/>
      <c r="B5" s="36"/>
      <c r="C5" s="36"/>
      <c r="D5" s="37" t="s">
        <v>45</v>
      </c>
      <c r="E5" s="36"/>
      <c r="F5" s="36"/>
      <c r="G5" s="38" t="s">
        <v>72</v>
      </c>
      <c r="H5" s="38" t="s">
        <v>72</v>
      </c>
      <c r="I5" s="38" t="s">
        <v>72</v>
      </c>
      <c r="J5" s="38" t="s">
        <v>72</v>
      </c>
      <c r="K5" s="37" t="s">
        <v>73</v>
      </c>
      <c r="L5" s="37" t="s">
        <v>74</v>
      </c>
      <c r="M5" s="36" t="s">
        <v>75</v>
      </c>
      <c r="N5" s="36"/>
      <c r="O5" s="37" t="s">
        <v>76</v>
      </c>
      <c r="P5" s="36" t="s">
        <v>77</v>
      </c>
      <c r="Q5" s="36"/>
      <c r="R5" s="39" t="s">
        <v>78</v>
      </c>
      <c r="S5" s="40"/>
      <c r="T5" s="38" t="s">
        <v>79</v>
      </c>
      <c r="U5" s="38" t="s">
        <v>80</v>
      </c>
      <c r="V5" s="38"/>
      <c r="W5" s="39" t="s">
        <v>81</v>
      </c>
      <c r="X5" s="38"/>
      <c r="Y5" s="41" t="s">
        <v>82</v>
      </c>
      <c r="Z5" s="37" t="s">
        <v>83</v>
      </c>
      <c r="AA5" s="36" t="s">
        <v>80</v>
      </c>
      <c r="AB5" s="37" t="s">
        <v>84</v>
      </c>
      <c r="AC5" s="36" t="s">
        <v>85</v>
      </c>
      <c r="AD5" s="36" t="s">
        <v>86</v>
      </c>
      <c r="AE5" s="37" t="s">
        <v>87</v>
      </c>
      <c r="AF5" s="36" t="s">
        <v>50</v>
      </c>
      <c r="AG5" s="37" t="s">
        <v>88</v>
      </c>
      <c r="AH5" s="42" t="s">
        <v>50</v>
      </c>
      <c r="AI5" s="37" t="s">
        <v>89</v>
      </c>
      <c r="AJ5" s="42" t="s">
        <v>50</v>
      </c>
      <c r="AK5" s="37" t="s">
        <v>90</v>
      </c>
      <c r="AL5" s="42" t="s">
        <v>50</v>
      </c>
      <c r="AM5" s="37" t="s">
        <v>91</v>
      </c>
      <c r="AN5" s="42" t="s">
        <v>80</v>
      </c>
      <c r="AO5" s="42" t="s">
        <v>50</v>
      </c>
      <c r="AP5" s="40" t="s">
        <v>92</v>
      </c>
      <c r="AQ5" s="39" t="s">
        <v>93</v>
      </c>
      <c r="AR5" s="37"/>
      <c r="AS5" s="43"/>
      <c r="AT5" s="126" t="s">
        <v>94</v>
      </c>
      <c r="AU5" s="37"/>
      <c r="AV5" s="37"/>
      <c r="AW5" s="37" t="s">
        <v>92</v>
      </c>
      <c r="AX5" s="37" t="s">
        <v>92</v>
      </c>
      <c r="AY5" s="37" t="s">
        <v>92</v>
      </c>
      <c r="AZ5" s="37" t="s">
        <v>172</v>
      </c>
      <c r="BA5" s="36" t="s">
        <v>95</v>
      </c>
      <c r="BB5" s="37" t="s">
        <v>92</v>
      </c>
      <c r="BC5" s="126" t="s">
        <v>96</v>
      </c>
    </row>
    <row r="6" spans="1:56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46">
        <v>41</v>
      </c>
      <c r="AQ6" s="46">
        <v>42</v>
      </c>
      <c r="AR6" s="46">
        <v>43</v>
      </c>
      <c r="AS6" s="46">
        <v>44</v>
      </c>
      <c r="AT6" s="46">
        <v>45</v>
      </c>
      <c r="AU6" s="46">
        <v>46</v>
      </c>
      <c r="AV6" s="46">
        <v>47</v>
      </c>
      <c r="AW6" s="46">
        <v>48</v>
      </c>
      <c r="AX6" s="46">
        <v>49</v>
      </c>
      <c r="AY6" s="46">
        <v>50</v>
      </c>
      <c r="AZ6" s="46">
        <v>51</v>
      </c>
      <c r="BA6" s="46">
        <v>52</v>
      </c>
      <c r="BB6" s="46">
        <v>53</v>
      </c>
      <c r="BC6" s="46">
        <v>54</v>
      </c>
    </row>
    <row r="7" spans="1:56" x14ac:dyDescent="0.2">
      <c r="A7" s="48"/>
      <c r="B7" s="48"/>
      <c r="C7" s="49"/>
      <c r="D7" s="50">
        <f>BC7</f>
        <v>0</v>
      </c>
      <c r="E7" s="51"/>
      <c r="F7" s="51"/>
      <c r="G7" s="49"/>
      <c r="H7" s="49"/>
      <c r="I7" s="49"/>
      <c r="J7" s="49"/>
      <c r="K7" s="52">
        <f>L7+O7+AW7+AX7+AY7</f>
        <v>0</v>
      </c>
      <c r="L7" s="52">
        <f>M7*N7/174</f>
        <v>0</v>
      </c>
      <c r="M7" s="52">
        <f>IF(ISERROR(VLOOKUP('Zahtevek ostali poklici'!$B7,Šifranti!$B$2:$F$66,5,FALSE)),0,VLOOKUP('Zahtevek ostali poklici'!$B7,Šifranti!$B$2:$F$66,5,FALSE))</f>
        <v>0</v>
      </c>
      <c r="N7" s="53"/>
      <c r="O7" s="52">
        <f>R7+T7+W7</f>
        <v>0</v>
      </c>
      <c r="P7" s="54">
        <f>+S7+V7+X7</f>
        <v>0</v>
      </c>
      <c r="Q7" s="55"/>
      <c r="R7" s="52">
        <f>Q7*S7/174</f>
        <v>0</v>
      </c>
      <c r="S7" s="53">
        <v>0</v>
      </c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</f>
        <v>0</v>
      </c>
      <c r="Z7" s="52">
        <f>L7*AA7/100</f>
        <v>0</v>
      </c>
      <c r="AA7" s="48"/>
      <c r="AB7" s="55"/>
      <c r="AC7" s="53">
        <v>0</v>
      </c>
      <c r="AD7" s="52">
        <f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57">
        <f>((K7+Y7)*$AR$1)/100</f>
        <v>0</v>
      </c>
      <c r="AR7" s="55"/>
      <c r="AS7" s="55"/>
      <c r="AT7" s="52">
        <f>AU7+AV7</f>
        <v>0</v>
      </c>
      <c r="AU7" s="55"/>
      <c r="AV7" s="55"/>
      <c r="AW7" s="55"/>
      <c r="AX7" s="55"/>
      <c r="AY7" s="55"/>
      <c r="AZ7" s="52">
        <f t="shared" ref="AZ7:AZ8" si="0">(K7-AX7)+(AX7*21.86%)+Y7+AQ7+AR7+AT7</f>
        <v>0</v>
      </c>
      <c r="BA7" s="58">
        <f t="shared" ref="BA7:BA36" si="1">N7+P7</f>
        <v>0</v>
      </c>
      <c r="BB7" s="55"/>
      <c r="BC7" s="59">
        <f t="shared" ref="BC7:BC36" si="2">AZ7+BB7</f>
        <v>0</v>
      </c>
      <c r="BD7" s="1"/>
    </row>
    <row r="8" spans="1:56" x14ac:dyDescent="0.2">
      <c r="A8" s="48"/>
      <c r="B8" s="48"/>
      <c r="C8" s="49"/>
      <c r="D8" s="50">
        <f t="shared" ref="D8:D36" si="3">BC8</f>
        <v>0</v>
      </c>
      <c r="E8" s="51"/>
      <c r="F8" s="51"/>
      <c r="G8" s="49"/>
      <c r="H8" s="49"/>
      <c r="I8" s="49"/>
      <c r="J8" s="49"/>
      <c r="K8" s="52">
        <f t="shared" ref="K8:K36" si="4">L8+O8+AW8+AX8+AY8</f>
        <v>0</v>
      </c>
      <c r="L8" s="52">
        <f t="shared" ref="L8:L36" si="5">M8*N8/174</f>
        <v>0</v>
      </c>
      <c r="M8" s="52">
        <f>IF(ISERROR(VLOOKUP('Zahtevek ostali poklici'!$B8,Šifranti!$B$2:$F$66,5,FALSE)),0,VLOOKUP('Zahtevek ostali poklici'!$B8,Šifranti!$B$2:$F$66,5,FALSE))</f>
        <v>0</v>
      </c>
      <c r="N8" s="53"/>
      <c r="O8" s="52">
        <f t="shared" ref="O8:O36" si="6">R8+T8+W8</f>
        <v>0</v>
      </c>
      <c r="P8" s="54">
        <f t="shared" ref="P8:P36" si="7">+S8+V8+X8</f>
        <v>0</v>
      </c>
      <c r="Q8" s="55"/>
      <c r="R8" s="52">
        <f t="shared" ref="R8:R36" si="8">Q8*S8/174</f>
        <v>0</v>
      </c>
      <c r="S8" s="53"/>
      <c r="T8" s="52">
        <f t="shared" ref="T8:T36" si="9">Q8*U8*V8/174</f>
        <v>0</v>
      </c>
      <c r="U8" s="56"/>
      <c r="V8" s="53"/>
      <c r="W8" s="52">
        <f t="shared" ref="W8:W36" si="10">Q8*X8/174</f>
        <v>0</v>
      </c>
      <c r="X8" s="53"/>
      <c r="Y8" s="52">
        <f t="shared" ref="Y8:Y36" si="11">Z8+AD8+AE8+AG8+AI8+AK8+AM8+AP8</f>
        <v>0</v>
      </c>
      <c r="Z8" s="52">
        <f t="shared" ref="Z8:Z36" si="12">L8*AA8/100</f>
        <v>0</v>
      </c>
      <c r="AA8" s="48"/>
      <c r="AB8" s="55"/>
      <c r="AC8" s="53">
        <v>0</v>
      </c>
      <c r="AD8" s="52">
        <f t="shared" ref="AD8:AD36" si="13">AB8*AC8</f>
        <v>0</v>
      </c>
      <c r="AE8" s="52">
        <f t="shared" ref="AE8:AE36" si="14">$M8*0.07*AF8/174</f>
        <v>0</v>
      </c>
      <c r="AF8" s="55"/>
      <c r="AG8" s="52">
        <f t="shared" ref="AG8:AG36" si="15">$M8*0.4*AH8/174</f>
        <v>0</v>
      </c>
      <c r="AH8" s="55"/>
      <c r="AI8" s="52">
        <f t="shared" ref="AI8:AI36" si="16">$M8*0.9*AJ8/174</f>
        <v>0</v>
      </c>
      <c r="AJ8" s="55"/>
      <c r="AK8" s="52">
        <f t="shared" ref="AK8:AK36" si="17">$M8*1.2*AL8/174</f>
        <v>0</v>
      </c>
      <c r="AL8" s="55"/>
      <c r="AM8" s="52">
        <f t="shared" ref="AM8:AM36" si="18">$M8*AN8/100*AO8/174</f>
        <v>0</v>
      </c>
      <c r="AN8" s="48"/>
      <c r="AO8" s="55"/>
      <c r="AP8" s="125"/>
      <c r="AQ8" s="57">
        <f t="shared" ref="AQ8:AQ36" si="19">((K8+Y8)*$AR$1)/100</f>
        <v>0</v>
      </c>
      <c r="AR8" s="55"/>
      <c r="AS8" s="55"/>
      <c r="AT8" s="52">
        <f t="shared" ref="AT8:AT36" si="20">AU8+AV8</f>
        <v>0</v>
      </c>
      <c r="AU8" s="55"/>
      <c r="AV8" s="55"/>
      <c r="AW8" s="55"/>
      <c r="AX8" s="55"/>
      <c r="AY8" s="55"/>
      <c r="AZ8" s="52">
        <f t="shared" si="0"/>
        <v>0</v>
      </c>
      <c r="BA8" s="58">
        <f t="shared" si="1"/>
        <v>0</v>
      </c>
      <c r="BB8" s="55"/>
      <c r="BC8" s="59">
        <f t="shared" si="2"/>
        <v>0</v>
      </c>
      <c r="BD8" s="1"/>
    </row>
    <row r="9" spans="1:56" x14ac:dyDescent="0.2">
      <c r="A9" s="48"/>
      <c r="B9" s="48"/>
      <c r="C9" s="49"/>
      <c r="D9" s="50">
        <f t="shared" si="3"/>
        <v>0</v>
      </c>
      <c r="E9" s="51"/>
      <c r="F9" s="51"/>
      <c r="G9" s="49"/>
      <c r="H9" s="49"/>
      <c r="I9" s="49"/>
      <c r="J9" s="49"/>
      <c r="K9" s="52">
        <f t="shared" si="4"/>
        <v>0</v>
      </c>
      <c r="L9" s="52">
        <f t="shared" si="5"/>
        <v>0</v>
      </c>
      <c r="M9" s="52">
        <f>IF(ISERROR(VLOOKUP('Zahtevek ostali poklici'!$B9,Šifranti!$B$2:$F$66,5,FALSE)),0,VLOOKUP('Zahtevek ostali poklici'!$B9,Šifranti!$B$2:$F$66,5,FALSE))</f>
        <v>0</v>
      </c>
      <c r="N9" s="53"/>
      <c r="O9" s="52">
        <f t="shared" si="6"/>
        <v>0</v>
      </c>
      <c r="P9" s="54">
        <f t="shared" si="7"/>
        <v>0</v>
      </c>
      <c r="Q9" s="55"/>
      <c r="R9" s="52">
        <f t="shared" si="8"/>
        <v>0</v>
      </c>
      <c r="S9" s="53"/>
      <c r="T9" s="52">
        <f t="shared" si="9"/>
        <v>0</v>
      </c>
      <c r="U9" s="56"/>
      <c r="V9" s="53"/>
      <c r="W9" s="52">
        <f t="shared" si="10"/>
        <v>0</v>
      </c>
      <c r="X9" s="53"/>
      <c r="Y9" s="52">
        <f t="shared" si="11"/>
        <v>0</v>
      </c>
      <c r="Z9" s="52">
        <f t="shared" si="12"/>
        <v>0</v>
      </c>
      <c r="AA9" s="48"/>
      <c r="AB9" s="55"/>
      <c r="AC9" s="53">
        <v>0</v>
      </c>
      <c r="AD9" s="52">
        <f t="shared" si="13"/>
        <v>0</v>
      </c>
      <c r="AE9" s="52">
        <f t="shared" si="14"/>
        <v>0</v>
      </c>
      <c r="AF9" s="55"/>
      <c r="AG9" s="52">
        <f t="shared" si="15"/>
        <v>0</v>
      </c>
      <c r="AH9" s="55"/>
      <c r="AI9" s="52">
        <f t="shared" si="16"/>
        <v>0</v>
      </c>
      <c r="AJ9" s="55"/>
      <c r="AK9" s="52">
        <f t="shared" si="17"/>
        <v>0</v>
      </c>
      <c r="AL9" s="55"/>
      <c r="AM9" s="52">
        <f t="shared" si="18"/>
        <v>0</v>
      </c>
      <c r="AN9" s="48"/>
      <c r="AO9" s="55"/>
      <c r="AP9" s="125"/>
      <c r="AQ9" s="57">
        <f t="shared" si="19"/>
        <v>0</v>
      </c>
      <c r="AR9" s="55"/>
      <c r="AS9" s="55"/>
      <c r="AT9" s="52">
        <f t="shared" si="20"/>
        <v>0</v>
      </c>
      <c r="AU9" s="55"/>
      <c r="AV9" s="55"/>
      <c r="AW9" s="55"/>
      <c r="AX9" s="55"/>
      <c r="AY9" s="55"/>
      <c r="AZ9" s="52">
        <f>(K9-AX9)+(AX9*21.86%)+Y9+AQ9+AR9+AT9</f>
        <v>0</v>
      </c>
      <c r="BA9" s="58">
        <f t="shared" si="1"/>
        <v>0</v>
      </c>
      <c r="BB9" s="55"/>
      <c r="BC9" s="59">
        <f t="shared" si="2"/>
        <v>0</v>
      </c>
      <c r="BD9" s="1"/>
    </row>
    <row r="10" spans="1:56" x14ac:dyDescent="0.2">
      <c r="A10" s="48"/>
      <c r="B10" s="48"/>
      <c r="C10" s="49"/>
      <c r="D10" s="50">
        <f t="shared" si="3"/>
        <v>0</v>
      </c>
      <c r="E10" s="51"/>
      <c r="F10" s="51"/>
      <c r="G10" s="49"/>
      <c r="H10" s="49"/>
      <c r="I10" s="49"/>
      <c r="J10" s="49"/>
      <c r="K10" s="52">
        <f t="shared" si="4"/>
        <v>0</v>
      </c>
      <c r="L10" s="52">
        <f t="shared" si="5"/>
        <v>0</v>
      </c>
      <c r="M10" s="52">
        <f>IF(ISERROR(VLOOKUP('Zahtevek ostali poklici'!$B10,Šifranti!$B$2:$F$66,5,FALSE)),0,VLOOKUP('Zahtevek ostali poklici'!$B10,Šifranti!$B$2:$F$66,5,FALSE))</f>
        <v>0</v>
      </c>
      <c r="N10" s="53"/>
      <c r="O10" s="52">
        <f t="shared" si="6"/>
        <v>0</v>
      </c>
      <c r="P10" s="54">
        <f t="shared" si="7"/>
        <v>0</v>
      </c>
      <c r="Q10" s="55"/>
      <c r="R10" s="52">
        <f t="shared" si="8"/>
        <v>0</v>
      </c>
      <c r="S10" s="53"/>
      <c r="T10" s="52">
        <f t="shared" si="9"/>
        <v>0</v>
      </c>
      <c r="U10" s="56"/>
      <c r="V10" s="53"/>
      <c r="W10" s="52">
        <f t="shared" si="10"/>
        <v>0</v>
      </c>
      <c r="X10" s="53"/>
      <c r="Y10" s="52">
        <f t="shared" si="11"/>
        <v>0</v>
      </c>
      <c r="Z10" s="52">
        <f t="shared" si="12"/>
        <v>0</v>
      </c>
      <c r="AA10" s="48"/>
      <c r="AB10" s="55"/>
      <c r="AC10" s="53">
        <v>0</v>
      </c>
      <c r="AD10" s="52">
        <f t="shared" si="13"/>
        <v>0</v>
      </c>
      <c r="AE10" s="52">
        <f t="shared" si="14"/>
        <v>0</v>
      </c>
      <c r="AF10" s="55"/>
      <c r="AG10" s="52">
        <f t="shared" si="15"/>
        <v>0</v>
      </c>
      <c r="AH10" s="55"/>
      <c r="AI10" s="52">
        <f t="shared" si="16"/>
        <v>0</v>
      </c>
      <c r="AJ10" s="55"/>
      <c r="AK10" s="52">
        <f t="shared" si="17"/>
        <v>0</v>
      </c>
      <c r="AL10" s="55"/>
      <c r="AM10" s="52">
        <f t="shared" si="18"/>
        <v>0</v>
      </c>
      <c r="AN10" s="48"/>
      <c r="AO10" s="55"/>
      <c r="AP10" s="125"/>
      <c r="AQ10" s="57">
        <f t="shared" si="19"/>
        <v>0</v>
      </c>
      <c r="AR10" s="55"/>
      <c r="AS10" s="55"/>
      <c r="AT10" s="52">
        <f t="shared" si="20"/>
        <v>0</v>
      </c>
      <c r="AU10" s="55"/>
      <c r="AV10" s="55"/>
      <c r="AW10" s="55"/>
      <c r="AX10" s="55"/>
      <c r="AY10" s="55"/>
      <c r="AZ10" s="52">
        <f t="shared" ref="AZ10:AZ36" si="21">(K10-AX10)+(AX10*21.86%)+Y10+AQ10+AR10+AT10</f>
        <v>0</v>
      </c>
      <c r="BA10" s="58">
        <f t="shared" si="1"/>
        <v>0</v>
      </c>
      <c r="BB10" s="55"/>
      <c r="BC10" s="59">
        <f t="shared" si="2"/>
        <v>0</v>
      </c>
      <c r="BD10" s="1"/>
    </row>
    <row r="11" spans="1:56" x14ac:dyDescent="0.2">
      <c r="A11" s="48"/>
      <c r="B11" s="48"/>
      <c r="C11" s="49"/>
      <c r="D11" s="50">
        <f t="shared" si="3"/>
        <v>0</v>
      </c>
      <c r="E11" s="51"/>
      <c r="F11" s="51"/>
      <c r="G11" s="49"/>
      <c r="H11" s="49"/>
      <c r="I11" s="49"/>
      <c r="J11" s="49"/>
      <c r="K11" s="52">
        <f t="shared" si="4"/>
        <v>0</v>
      </c>
      <c r="L11" s="52">
        <f t="shared" si="5"/>
        <v>0</v>
      </c>
      <c r="M11" s="52">
        <f>IF(ISERROR(VLOOKUP('Zahtevek ostali poklici'!$B11,Šifranti!$B$2:$F$66,5,FALSE)),0,VLOOKUP('Zahtevek ostali poklici'!$B11,Šifranti!$B$2:$F$66,5,FALSE))</f>
        <v>0</v>
      </c>
      <c r="N11" s="53"/>
      <c r="O11" s="52">
        <f t="shared" si="6"/>
        <v>0</v>
      </c>
      <c r="P11" s="54">
        <f t="shared" si="7"/>
        <v>0</v>
      </c>
      <c r="Q11" s="55"/>
      <c r="R11" s="52">
        <f t="shared" si="8"/>
        <v>0</v>
      </c>
      <c r="S11" s="53"/>
      <c r="T11" s="52">
        <f t="shared" si="9"/>
        <v>0</v>
      </c>
      <c r="U11" s="56"/>
      <c r="V11" s="53"/>
      <c r="W11" s="52">
        <f t="shared" si="10"/>
        <v>0</v>
      </c>
      <c r="X11" s="53"/>
      <c r="Y11" s="52">
        <f t="shared" si="11"/>
        <v>0</v>
      </c>
      <c r="Z11" s="52">
        <f t="shared" si="12"/>
        <v>0</v>
      </c>
      <c r="AA11" s="48"/>
      <c r="AB11" s="55"/>
      <c r="AC11" s="53">
        <v>0</v>
      </c>
      <c r="AD11" s="52">
        <f t="shared" si="13"/>
        <v>0</v>
      </c>
      <c r="AE11" s="52">
        <f t="shared" si="14"/>
        <v>0</v>
      </c>
      <c r="AF11" s="55"/>
      <c r="AG11" s="52">
        <f t="shared" si="15"/>
        <v>0</v>
      </c>
      <c r="AH11" s="55"/>
      <c r="AI11" s="52">
        <f t="shared" si="16"/>
        <v>0</v>
      </c>
      <c r="AJ11" s="55"/>
      <c r="AK11" s="52">
        <f t="shared" si="17"/>
        <v>0</v>
      </c>
      <c r="AL11" s="55"/>
      <c r="AM11" s="52">
        <f t="shared" si="18"/>
        <v>0</v>
      </c>
      <c r="AN11" s="48"/>
      <c r="AO11" s="55"/>
      <c r="AP11" s="125"/>
      <c r="AQ11" s="57">
        <f t="shared" si="19"/>
        <v>0</v>
      </c>
      <c r="AR11" s="55"/>
      <c r="AS11" s="55"/>
      <c r="AT11" s="52">
        <f t="shared" si="20"/>
        <v>0</v>
      </c>
      <c r="AU11" s="55"/>
      <c r="AV11" s="55"/>
      <c r="AW11" s="55"/>
      <c r="AX11" s="55"/>
      <c r="AY11" s="55"/>
      <c r="AZ11" s="52">
        <f t="shared" si="21"/>
        <v>0</v>
      </c>
      <c r="BA11" s="58">
        <f t="shared" si="1"/>
        <v>0</v>
      </c>
      <c r="BB11" s="55"/>
      <c r="BC11" s="59">
        <f t="shared" si="2"/>
        <v>0</v>
      </c>
      <c r="BD11" s="1"/>
    </row>
    <row r="12" spans="1:56" x14ac:dyDescent="0.2">
      <c r="A12" s="48"/>
      <c r="B12" s="48"/>
      <c r="C12" s="49"/>
      <c r="D12" s="50">
        <f t="shared" si="3"/>
        <v>0</v>
      </c>
      <c r="E12" s="51"/>
      <c r="F12" s="51"/>
      <c r="G12" s="49"/>
      <c r="H12" s="49"/>
      <c r="I12" s="49"/>
      <c r="J12" s="49"/>
      <c r="K12" s="52">
        <f t="shared" si="4"/>
        <v>0</v>
      </c>
      <c r="L12" s="52">
        <f t="shared" si="5"/>
        <v>0</v>
      </c>
      <c r="M12" s="52">
        <f>IF(ISERROR(VLOOKUP('Zahtevek ostali poklici'!$B12,Šifranti!$B$2:$F$66,5,FALSE)),0,VLOOKUP('Zahtevek ostali poklici'!$B12,Šifranti!$B$2:$F$66,5,FALSE))</f>
        <v>0</v>
      </c>
      <c r="N12" s="53"/>
      <c r="O12" s="52">
        <f t="shared" si="6"/>
        <v>0</v>
      </c>
      <c r="P12" s="54">
        <f t="shared" si="7"/>
        <v>0</v>
      </c>
      <c r="Q12" s="55"/>
      <c r="R12" s="52">
        <f t="shared" si="8"/>
        <v>0</v>
      </c>
      <c r="S12" s="53"/>
      <c r="T12" s="52">
        <f t="shared" si="9"/>
        <v>0</v>
      </c>
      <c r="U12" s="56"/>
      <c r="V12" s="53"/>
      <c r="W12" s="52">
        <f t="shared" si="10"/>
        <v>0</v>
      </c>
      <c r="X12" s="53"/>
      <c r="Y12" s="52">
        <f t="shared" si="11"/>
        <v>0</v>
      </c>
      <c r="Z12" s="52">
        <f t="shared" si="12"/>
        <v>0</v>
      </c>
      <c r="AA12" s="48"/>
      <c r="AB12" s="55"/>
      <c r="AC12" s="53">
        <v>0</v>
      </c>
      <c r="AD12" s="52">
        <f t="shared" si="13"/>
        <v>0</v>
      </c>
      <c r="AE12" s="52">
        <f t="shared" si="14"/>
        <v>0</v>
      </c>
      <c r="AF12" s="55"/>
      <c r="AG12" s="52">
        <f t="shared" si="15"/>
        <v>0</v>
      </c>
      <c r="AH12" s="55"/>
      <c r="AI12" s="52">
        <f t="shared" si="16"/>
        <v>0</v>
      </c>
      <c r="AJ12" s="55"/>
      <c r="AK12" s="52">
        <f t="shared" si="17"/>
        <v>0</v>
      </c>
      <c r="AL12" s="55"/>
      <c r="AM12" s="52">
        <f t="shared" si="18"/>
        <v>0</v>
      </c>
      <c r="AN12" s="48"/>
      <c r="AO12" s="55"/>
      <c r="AP12" s="125"/>
      <c r="AQ12" s="57">
        <f t="shared" si="19"/>
        <v>0</v>
      </c>
      <c r="AR12" s="55"/>
      <c r="AS12" s="55"/>
      <c r="AT12" s="52">
        <f t="shared" si="20"/>
        <v>0</v>
      </c>
      <c r="AU12" s="55"/>
      <c r="AV12" s="55"/>
      <c r="AW12" s="55"/>
      <c r="AX12" s="55"/>
      <c r="AY12" s="55"/>
      <c r="AZ12" s="52">
        <f t="shared" si="21"/>
        <v>0</v>
      </c>
      <c r="BA12" s="58">
        <f t="shared" si="1"/>
        <v>0</v>
      </c>
      <c r="BB12" s="55"/>
      <c r="BC12" s="59">
        <f t="shared" si="2"/>
        <v>0</v>
      </c>
      <c r="BD12" s="1"/>
    </row>
    <row r="13" spans="1:56" x14ac:dyDescent="0.2">
      <c r="A13" s="48"/>
      <c r="B13" s="48"/>
      <c r="C13" s="49"/>
      <c r="D13" s="50">
        <f t="shared" si="3"/>
        <v>0</v>
      </c>
      <c r="E13" s="51"/>
      <c r="F13" s="51"/>
      <c r="G13" s="49"/>
      <c r="H13" s="49"/>
      <c r="I13" s="49"/>
      <c r="J13" s="49"/>
      <c r="K13" s="52">
        <f t="shared" si="4"/>
        <v>0</v>
      </c>
      <c r="L13" s="52">
        <f t="shared" si="5"/>
        <v>0</v>
      </c>
      <c r="M13" s="52">
        <f>IF(ISERROR(VLOOKUP('Zahtevek ostali poklici'!$B13,Šifranti!$B$2:$F$66,5,FALSE)),0,VLOOKUP('Zahtevek ostali poklici'!$B13,Šifranti!$B$2:$F$66,5,FALSE))</f>
        <v>0</v>
      </c>
      <c r="N13" s="53"/>
      <c r="O13" s="52">
        <f t="shared" si="6"/>
        <v>0</v>
      </c>
      <c r="P13" s="54">
        <f t="shared" si="7"/>
        <v>0</v>
      </c>
      <c r="Q13" s="55"/>
      <c r="R13" s="52">
        <f t="shared" si="8"/>
        <v>0</v>
      </c>
      <c r="S13" s="53"/>
      <c r="T13" s="52">
        <f t="shared" si="9"/>
        <v>0</v>
      </c>
      <c r="U13" s="56"/>
      <c r="V13" s="53"/>
      <c r="W13" s="52">
        <f t="shared" si="10"/>
        <v>0</v>
      </c>
      <c r="X13" s="53"/>
      <c r="Y13" s="52">
        <f t="shared" si="11"/>
        <v>0</v>
      </c>
      <c r="Z13" s="52">
        <f t="shared" si="12"/>
        <v>0</v>
      </c>
      <c r="AA13" s="48"/>
      <c r="AB13" s="55"/>
      <c r="AC13" s="53">
        <v>0</v>
      </c>
      <c r="AD13" s="52">
        <f t="shared" si="13"/>
        <v>0</v>
      </c>
      <c r="AE13" s="52">
        <f t="shared" si="14"/>
        <v>0</v>
      </c>
      <c r="AF13" s="55"/>
      <c r="AG13" s="52">
        <f t="shared" si="15"/>
        <v>0</v>
      </c>
      <c r="AH13" s="55"/>
      <c r="AI13" s="52">
        <f t="shared" si="16"/>
        <v>0</v>
      </c>
      <c r="AJ13" s="55"/>
      <c r="AK13" s="52">
        <f t="shared" si="17"/>
        <v>0</v>
      </c>
      <c r="AL13" s="55"/>
      <c r="AM13" s="52">
        <f t="shared" si="18"/>
        <v>0</v>
      </c>
      <c r="AN13" s="48"/>
      <c r="AO13" s="55"/>
      <c r="AP13" s="125"/>
      <c r="AQ13" s="57">
        <f t="shared" si="19"/>
        <v>0</v>
      </c>
      <c r="AR13" s="55"/>
      <c r="AS13" s="55"/>
      <c r="AT13" s="52">
        <f t="shared" si="20"/>
        <v>0</v>
      </c>
      <c r="AU13" s="55"/>
      <c r="AV13" s="55"/>
      <c r="AW13" s="55"/>
      <c r="AX13" s="55"/>
      <c r="AY13" s="55"/>
      <c r="AZ13" s="52">
        <f t="shared" si="21"/>
        <v>0</v>
      </c>
      <c r="BA13" s="58">
        <f t="shared" si="1"/>
        <v>0</v>
      </c>
      <c r="BB13" s="55"/>
      <c r="BC13" s="59">
        <f t="shared" si="2"/>
        <v>0</v>
      </c>
      <c r="BD13" s="1"/>
    </row>
    <row r="14" spans="1:56" x14ac:dyDescent="0.2">
      <c r="A14" s="48"/>
      <c r="B14" s="48"/>
      <c r="C14" s="49"/>
      <c r="D14" s="50">
        <f t="shared" si="3"/>
        <v>0</v>
      </c>
      <c r="E14" s="51"/>
      <c r="F14" s="51"/>
      <c r="G14" s="49"/>
      <c r="H14" s="49"/>
      <c r="I14" s="49"/>
      <c r="J14" s="49"/>
      <c r="K14" s="52">
        <f t="shared" si="4"/>
        <v>0</v>
      </c>
      <c r="L14" s="52">
        <f t="shared" si="5"/>
        <v>0</v>
      </c>
      <c r="M14" s="52">
        <f>IF(ISERROR(VLOOKUP('Zahtevek ostali poklici'!$B14,Šifranti!$B$2:$F$66,5,FALSE)),0,VLOOKUP('Zahtevek ostali poklici'!$B14,Šifranti!$B$2:$F$66,5,FALSE))</f>
        <v>0</v>
      </c>
      <c r="N14" s="53"/>
      <c r="O14" s="52">
        <f t="shared" si="6"/>
        <v>0</v>
      </c>
      <c r="P14" s="54">
        <f t="shared" si="7"/>
        <v>0</v>
      </c>
      <c r="Q14" s="55"/>
      <c r="R14" s="52">
        <f t="shared" si="8"/>
        <v>0</v>
      </c>
      <c r="S14" s="53"/>
      <c r="T14" s="52">
        <f t="shared" si="9"/>
        <v>0</v>
      </c>
      <c r="U14" s="56"/>
      <c r="V14" s="53"/>
      <c r="W14" s="52">
        <f t="shared" si="10"/>
        <v>0</v>
      </c>
      <c r="X14" s="53"/>
      <c r="Y14" s="52">
        <f t="shared" si="11"/>
        <v>0</v>
      </c>
      <c r="Z14" s="52">
        <f t="shared" si="12"/>
        <v>0</v>
      </c>
      <c r="AA14" s="48"/>
      <c r="AB14" s="55"/>
      <c r="AC14" s="53">
        <v>0</v>
      </c>
      <c r="AD14" s="52">
        <f t="shared" si="13"/>
        <v>0</v>
      </c>
      <c r="AE14" s="52">
        <f t="shared" si="14"/>
        <v>0</v>
      </c>
      <c r="AF14" s="55"/>
      <c r="AG14" s="52">
        <f t="shared" si="15"/>
        <v>0</v>
      </c>
      <c r="AH14" s="55"/>
      <c r="AI14" s="52">
        <f t="shared" si="16"/>
        <v>0</v>
      </c>
      <c r="AJ14" s="55"/>
      <c r="AK14" s="52">
        <f t="shared" si="17"/>
        <v>0</v>
      </c>
      <c r="AL14" s="55"/>
      <c r="AM14" s="52">
        <f t="shared" si="18"/>
        <v>0</v>
      </c>
      <c r="AN14" s="48"/>
      <c r="AO14" s="55"/>
      <c r="AP14" s="125"/>
      <c r="AQ14" s="57">
        <f t="shared" si="19"/>
        <v>0</v>
      </c>
      <c r="AR14" s="55"/>
      <c r="AS14" s="55"/>
      <c r="AT14" s="52">
        <f t="shared" si="20"/>
        <v>0</v>
      </c>
      <c r="AU14" s="55"/>
      <c r="AV14" s="55"/>
      <c r="AW14" s="55"/>
      <c r="AX14" s="55"/>
      <c r="AY14" s="55"/>
      <c r="AZ14" s="52">
        <f t="shared" si="21"/>
        <v>0</v>
      </c>
      <c r="BA14" s="58">
        <f t="shared" si="1"/>
        <v>0</v>
      </c>
      <c r="BB14" s="55"/>
      <c r="BC14" s="59">
        <f t="shared" si="2"/>
        <v>0</v>
      </c>
      <c r="BD14" s="1"/>
    </row>
    <row r="15" spans="1:56" x14ac:dyDescent="0.2">
      <c r="A15" s="48"/>
      <c r="B15" s="48"/>
      <c r="C15" s="49"/>
      <c r="D15" s="50">
        <f t="shared" si="3"/>
        <v>0</v>
      </c>
      <c r="E15" s="51"/>
      <c r="F15" s="51"/>
      <c r="G15" s="49"/>
      <c r="H15" s="49"/>
      <c r="I15" s="49"/>
      <c r="J15" s="49"/>
      <c r="K15" s="52">
        <f t="shared" si="4"/>
        <v>0</v>
      </c>
      <c r="L15" s="52">
        <f t="shared" si="5"/>
        <v>0</v>
      </c>
      <c r="M15" s="52">
        <f>IF(ISERROR(VLOOKUP('Zahtevek ostali poklici'!$B15,Šifranti!$B$2:$F$66,5,FALSE)),0,VLOOKUP('Zahtevek ostali poklici'!$B15,Šifranti!$B$2:$F$66,5,FALSE))</f>
        <v>0</v>
      </c>
      <c r="N15" s="53"/>
      <c r="O15" s="52">
        <f t="shared" si="6"/>
        <v>0</v>
      </c>
      <c r="P15" s="54">
        <f t="shared" si="7"/>
        <v>0</v>
      </c>
      <c r="Q15" s="55"/>
      <c r="R15" s="52">
        <f t="shared" si="8"/>
        <v>0</v>
      </c>
      <c r="S15" s="53"/>
      <c r="T15" s="52">
        <f t="shared" si="9"/>
        <v>0</v>
      </c>
      <c r="U15" s="56"/>
      <c r="V15" s="53"/>
      <c r="W15" s="52">
        <f t="shared" si="10"/>
        <v>0</v>
      </c>
      <c r="X15" s="53"/>
      <c r="Y15" s="52">
        <f t="shared" si="11"/>
        <v>0</v>
      </c>
      <c r="Z15" s="52">
        <f t="shared" si="12"/>
        <v>0</v>
      </c>
      <c r="AA15" s="48"/>
      <c r="AB15" s="55"/>
      <c r="AC15" s="53">
        <v>0</v>
      </c>
      <c r="AD15" s="52">
        <f t="shared" si="13"/>
        <v>0</v>
      </c>
      <c r="AE15" s="52">
        <f t="shared" si="14"/>
        <v>0</v>
      </c>
      <c r="AF15" s="55"/>
      <c r="AG15" s="52">
        <f t="shared" si="15"/>
        <v>0</v>
      </c>
      <c r="AH15" s="55"/>
      <c r="AI15" s="52">
        <f t="shared" si="16"/>
        <v>0</v>
      </c>
      <c r="AJ15" s="55"/>
      <c r="AK15" s="52">
        <f t="shared" si="17"/>
        <v>0</v>
      </c>
      <c r="AL15" s="55"/>
      <c r="AM15" s="52">
        <f t="shared" si="18"/>
        <v>0</v>
      </c>
      <c r="AN15" s="48"/>
      <c r="AO15" s="55"/>
      <c r="AP15" s="125"/>
      <c r="AQ15" s="57">
        <f t="shared" si="19"/>
        <v>0</v>
      </c>
      <c r="AR15" s="55"/>
      <c r="AS15" s="55"/>
      <c r="AT15" s="52">
        <f t="shared" si="20"/>
        <v>0</v>
      </c>
      <c r="AU15" s="55"/>
      <c r="AV15" s="55"/>
      <c r="AW15" s="55"/>
      <c r="AX15" s="55"/>
      <c r="AY15" s="55"/>
      <c r="AZ15" s="52">
        <f t="shared" si="21"/>
        <v>0</v>
      </c>
      <c r="BA15" s="58">
        <f t="shared" si="1"/>
        <v>0</v>
      </c>
      <c r="BB15" s="55"/>
      <c r="BC15" s="59">
        <f t="shared" si="2"/>
        <v>0</v>
      </c>
      <c r="BD15" s="1"/>
    </row>
    <row r="16" spans="1:56" x14ac:dyDescent="0.2">
      <c r="A16" s="48"/>
      <c r="B16" s="48"/>
      <c r="C16" s="49"/>
      <c r="D16" s="50">
        <f t="shared" si="3"/>
        <v>0</v>
      </c>
      <c r="E16" s="51"/>
      <c r="F16" s="51"/>
      <c r="G16" s="49"/>
      <c r="H16" s="49"/>
      <c r="I16" s="49"/>
      <c r="J16" s="49"/>
      <c r="K16" s="52">
        <f t="shared" si="4"/>
        <v>0</v>
      </c>
      <c r="L16" s="52">
        <f t="shared" si="5"/>
        <v>0</v>
      </c>
      <c r="M16" s="52">
        <f>IF(ISERROR(VLOOKUP('Zahtevek ostali poklici'!$B16,Šifranti!$B$2:$F$66,5,FALSE)),0,VLOOKUP('Zahtevek ostali poklici'!$B16,Šifranti!$B$2:$F$66,5,FALSE))</f>
        <v>0</v>
      </c>
      <c r="N16" s="53"/>
      <c r="O16" s="52">
        <f t="shared" si="6"/>
        <v>0</v>
      </c>
      <c r="P16" s="54">
        <f t="shared" si="7"/>
        <v>0</v>
      </c>
      <c r="Q16" s="55"/>
      <c r="R16" s="52">
        <f t="shared" si="8"/>
        <v>0</v>
      </c>
      <c r="S16" s="53"/>
      <c r="T16" s="52">
        <f t="shared" si="9"/>
        <v>0</v>
      </c>
      <c r="U16" s="56"/>
      <c r="V16" s="53"/>
      <c r="W16" s="52">
        <f t="shared" si="10"/>
        <v>0</v>
      </c>
      <c r="X16" s="53"/>
      <c r="Y16" s="52">
        <f t="shared" si="11"/>
        <v>0</v>
      </c>
      <c r="Z16" s="52">
        <f t="shared" si="12"/>
        <v>0</v>
      </c>
      <c r="AA16" s="48"/>
      <c r="AB16" s="55"/>
      <c r="AC16" s="53">
        <v>0</v>
      </c>
      <c r="AD16" s="52">
        <f t="shared" si="13"/>
        <v>0</v>
      </c>
      <c r="AE16" s="52">
        <f t="shared" si="14"/>
        <v>0</v>
      </c>
      <c r="AF16" s="55"/>
      <c r="AG16" s="52">
        <f t="shared" si="15"/>
        <v>0</v>
      </c>
      <c r="AH16" s="55"/>
      <c r="AI16" s="52">
        <f t="shared" si="16"/>
        <v>0</v>
      </c>
      <c r="AJ16" s="55"/>
      <c r="AK16" s="52">
        <f t="shared" si="17"/>
        <v>0</v>
      </c>
      <c r="AL16" s="55"/>
      <c r="AM16" s="52">
        <f t="shared" si="18"/>
        <v>0</v>
      </c>
      <c r="AN16" s="48"/>
      <c r="AO16" s="55"/>
      <c r="AP16" s="125"/>
      <c r="AQ16" s="57">
        <f t="shared" si="19"/>
        <v>0</v>
      </c>
      <c r="AR16" s="55"/>
      <c r="AS16" s="55"/>
      <c r="AT16" s="52">
        <f t="shared" si="20"/>
        <v>0</v>
      </c>
      <c r="AU16" s="55"/>
      <c r="AV16" s="55"/>
      <c r="AW16" s="55"/>
      <c r="AX16" s="55"/>
      <c r="AY16" s="55"/>
      <c r="AZ16" s="52">
        <f t="shared" si="21"/>
        <v>0</v>
      </c>
      <c r="BA16" s="58">
        <f t="shared" si="1"/>
        <v>0</v>
      </c>
      <c r="BB16" s="55"/>
      <c r="BC16" s="59">
        <f t="shared" si="2"/>
        <v>0</v>
      </c>
      <c r="BD16" s="1"/>
    </row>
    <row r="17" spans="1:56" x14ac:dyDescent="0.2">
      <c r="A17" s="48"/>
      <c r="B17" s="48"/>
      <c r="C17" s="49"/>
      <c r="D17" s="50">
        <f t="shared" si="3"/>
        <v>0</v>
      </c>
      <c r="E17" s="51"/>
      <c r="F17" s="51"/>
      <c r="G17" s="49"/>
      <c r="H17" s="49"/>
      <c r="I17" s="49"/>
      <c r="J17" s="49"/>
      <c r="K17" s="52">
        <f t="shared" si="4"/>
        <v>0</v>
      </c>
      <c r="L17" s="52">
        <f t="shared" si="5"/>
        <v>0</v>
      </c>
      <c r="M17" s="52">
        <f>IF(ISERROR(VLOOKUP('Zahtevek ostali poklici'!$B17,Šifranti!$B$2:$F$66,5,FALSE)),0,VLOOKUP('Zahtevek ostali poklici'!$B17,Šifranti!$B$2:$F$66,5,FALSE))</f>
        <v>0</v>
      </c>
      <c r="N17" s="53"/>
      <c r="O17" s="52">
        <f t="shared" si="6"/>
        <v>0</v>
      </c>
      <c r="P17" s="54">
        <f t="shared" si="7"/>
        <v>0</v>
      </c>
      <c r="Q17" s="55"/>
      <c r="R17" s="52">
        <f t="shared" si="8"/>
        <v>0</v>
      </c>
      <c r="S17" s="53"/>
      <c r="T17" s="52">
        <f t="shared" si="9"/>
        <v>0</v>
      </c>
      <c r="U17" s="56"/>
      <c r="V17" s="53"/>
      <c r="W17" s="52">
        <f t="shared" si="10"/>
        <v>0</v>
      </c>
      <c r="X17" s="53"/>
      <c r="Y17" s="52">
        <f t="shared" si="11"/>
        <v>0</v>
      </c>
      <c r="Z17" s="52">
        <f t="shared" si="12"/>
        <v>0</v>
      </c>
      <c r="AA17" s="48"/>
      <c r="AB17" s="55"/>
      <c r="AC17" s="53">
        <v>0</v>
      </c>
      <c r="AD17" s="52">
        <f t="shared" si="13"/>
        <v>0</v>
      </c>
      <c r="AE17" s="52">
        <f t="shared" si="14"/>
        <v>0</v>
      </c>
      <c r="AF17" s="55"/>
      <c r="AG17" s="52">
        <f t="shared" si="15"/>
        <v>0</v>
      </c>
      <c r="AH17" s="55"/>
      <c r="AI17" s="52">
        <f t="shared" si="16"/>
        <v>0</v>
      </c>
      <c r="AJ17" s="55"/>
      <c r="AK17" s="52">
        <f t="shared" si="17"/>
        <v>0</v>
      </c>
      <c r="AL17" s="55"/>
      <c r="AM17" s="52">
        <f t="shared" si="18"/>
        <v>0</v>
      </c>
      <c r="AN17" s="48"/>
      <c r="AO17" s="55"/>
      <c r="AP17" s="125"/>
      <c r="AQ17" s="57">
        <f t="shared" si="19"/>
        <v>0</v>
      </c>
      <c r="AR17" s="55"/>
      <c r="AS17" s="55"/>
      <c r="AT17" s="52">
        <f t="shared" si="20"/>
        <v>0</v>
      </c>
      <c r="AU17" s="55"/>
      <c r="AV17" s="55"/>
      <c r="AW17" s="55"/>
      <c r="AX17" s="55"/>
      <c r="AY17" s="55"/>
      <c r="AZ17" s="52">
        <f t="shared" si="21"/>
        <v>0</v>
      </c>
      <c r="BA17" s="58">
        <f t="shared" si="1"/>
        <v>0</v>
      </c>
      <c r="BB17" s="55"/>
      <c r="BC17" s="59">
        <f t="shared" si="2"/>
        <v>0</v>
      </c>
      <c r="BD17" s="1"/>
    </row>
    <row r="18" spans="1:56" x14ac:dyDescent="0.2">
      <c r="A18" s="48"/>
      <c r="B18" s="48"/>
      <c r="C18" s="49"/>
      <c r="D18" s="50">
        <f t="shared" si="3"/>
        <v>0</v>
      </c>
      <c r="E18" s="51"/>
      <c r="F18" s="51"/>
      <c r="G18" s="49"/>
      <c r="H18" s="49"/>
      <c r="I18" s="49"/>
      <c r="J18" s="49"/>
      <c r="K18" s="52">
        <f t="shared" si="4"/>
        <v>0</v>
      </c>
      <c r="L18" s="52">
        <f t="shared" si="5"/>
        <v>0</v>
      </c>
      <c r="M18" s="52">
        <f>IF(ISERROR(VLOOKUP('Zahtevek ostali poklici'!$B18,Šifranti!$B$2:$F$66,5,FALSE)),0,VLOOKUP('Zahtevek ostali poklici'!$B18,Šifranti!$B$2:$F$66,5,FALSE))</f>
        <v>0</v>
      </c>
      <c r="N18" s="53"/>
      <c r="O18" s="52">
        <f t="shared" si="6"/>
        <v>0</v>
      </c>
      <c r="P18" s="54">
        <f t="shared" si="7"/>
        <v>0</v>
      </c>
      <c r="Q18" s="55"/>
      <c r="R18" s="52">
        <f t="shared" si="8"/>
        <v>0</v>
      </c>
      <c r="S18" s="53"/>
      <c r="T18" s="52">
        <f t="shared" si="9"/>
        <v>0</v>
      </c>
      <c r="U18" s="56"/>
      <c r="V18" s="53"/>
      <c r="W18" s="52">
        <f t="shared" si="10"/>
        <v>0</v>
      </c>
      <c r="X18" s="53"/>
      <c r="Y18" s="52">
        <f t="shared" si="11"/>
        <v>0</v>
      </c>
      <c r="Z18" s="52">
        <f t="shared" si="12"/>
        <v>0</v>
      </c>
      <c r="AA18" s="48"/>
      <c r="AB18" s="55"/>
      <c r="AC18" s="53">
        <v>0</v>
      </c>
      <c r="AD18" s="52">
        <f t="shared" si="13"/>
        <v>0</v>
      </c>
      <c r="AE18" s="52">
        <f t="shared" si="14"/>
        <v>0</v>
      </c>
      <c r="AF18" s="55"/>
      <c r="AG18" s="52">
        <f t="shared" si="15"/>
        <v>0</v>
      </c>
      <c r="AH18" s="55"/>
      <c r="AI18" s="52">
        <f t="shared" si="16"/>
        <v>0</v>
      </c>
      <c r="AJ18" s="55"/>
      <c r="AK18" s="52">
        <f t="shared" si="17"/>
        <v>0</v>
      </c>
      <c r="AL18" s="55"/>
      <c r="AM18" s="52">
        <f t="shared" si="18"/>
        <v>0</v>
      </c>
      <c r="AN18" s="48"/>
      <c r="AO18" s="55"/>
      <c r="AP18" s="125"/>
      <c r="AQ18" s="57">
        <f t="shared" si="19"/>
        <v>0</v>
      </c>
      <c r="AR18" s="55"/>
      <c r="AS18" s="55"/>
      <c r="AT18" s="52">
        <f t="shared" si="20"/>
        <v>0</v>
      </c>
      <c r="AU18" s="55"/>
      <c r="AV18" s="55"/>
      <c r="AW18" s="55"/>
      <c r="AX18" s="55"/>
      <c r="AY18" s="55"/>
      <c r="AZ18" s="52">
        <f t="shared" si="21"/>
        <v>0</v>
      </c>
      <c r="BA18" s="58">
        <f t="shared" si="1"/>
        <v>0</v>
      </c>
      <c r="BB18" s="55"/>
      <c r="BC18" s="59">
        <f t="shared" si="2"/>
        <v>0</v>
      </c>
      <c r="BD18" s="1"/>
    </row>
    <row r="19" spans="1:56" x14ac:dyDescent="0.2">
      <c r="A19" s="48"/>
      <c r="B19" s="48"/>
      <c r="C19" s="49"/>
      <c r="D19" s="50">
        <f t="shared" si="3"/>
        <v>0</v>
      </c>
      <c r="E19" s="51"/>
      <c r="F19" s="51"/>
      <c r="G19" s="49"/>
      <c r="H19" s="49"/>
      <c r="I19" s="49"/>
      <c r="J19" s="49"/>
      <c r="K19" s="52">
        <f t="shared" si="4"/>
        <v>0</v>
      </c>
      <c r="L19" s="52">
        <f t="shared" si="5"/>
        <v>0</v>
      </c>
      <c r="M19" s="52">
        <f>IF(ISERROR(VLOOKUP('Zahtevek ostali poklici'!$B19,Šifranti!$B$2:$F$66,5,FALSE)),0,VLOOKUP('Zahtevek ostali poklici'!$B19,Šifranti!$B$2:$F$66,5,FALSE))</f>
        <v>0</v>
      </c>
      <c r="N19" s="53"/>
      <c r="O19" s="52">
        <f t="shared" si="6"/>
        <v>0</v>
      </c>
      <c r="P19" s="54">
        <f t="shared" si="7"/>
        <v>0</v>
      </c>
      <c r="Q19" s="55"/>
      <c r="R19" s="52">
        <f t="shared" si="8"/>
        <v>0</v>
      </c>
      <c r="S19" s="53"/>
      <c r="T19" s="52">
        <f t="shared" si="9"/>
        <v>0</v>
      </c>
      <c r="U19" s="56"/>
      <c r="V19" s="53"/>
      <c r="W19" s="52">
        <f t="shared" si="10"/>
        <v>0</v>
      </c>
      <c r="X19" s="53"/>
      <c r="Y19" s="52">
        <f t="shared" si="11"/>
        <v>0</v>
      </c>
      <c r="Z19" s="52">
        <f t="shared" si="12"/>
        <v>0</v>
      </c>
      <c r="AA19" s="48"/>
      <c r="AB19" s="55"/>
      <c r="AC19" s="53">
        <v>0</v>
      </c>
      <c r="AD19" s="52">
        <f t="shared" si="13"/>
        <v>0</v>
      </c>
      <c r="AE19" s="52">
        <f t="shared" si="14"/>
        <v>0</v>
      </c>
      <c r="AF19" s="55"/>
      <c r="AG19" s="52">
        <f t="shared" si="15"/>
        <v>0</v>
      </c>
      <c r="AH19" s="55"/>
      <c r="AI19" s="52">
        <f t="shared" si="16"/>
        <v>0</v>
      </c>
      <c r="AJ19" s="55"/>
      <c r="AK19" s="52">
        <f t="shared" si="17"/>
        <v>0</v>
      </c>
      <c r="AL19" s="55"/>
      <c r="AM19" s="52">
        <f t="shared" si="18"/>
        <v>0</v>
      </c>
      <c r="AN19" s="48"/>
      <c r="AO19" s="55"/>
      <c r="AP19" s="125"/>
      <c r="AQ19" s="57">
        <f t="shared" si="19"/>
        <v>0</v>
      </c>
      <c r="AR19" s="55"/>
      <c r="AS19" s="55"/>
      <c r="AT19" s="52">
        <f t="shared" si="20"/>
        <v>0</v>
      </c>
      <c r="AU19" s="55"/>
      <c r="AV19" s="55"/>
      <c r="AW19" s="55"/>
      <c r="AX19" s="55"/>
      <c r="AY19" s="55"/>
      <c r="AZ19" s="52">
        <f t="shared" si="21"/>
        <v>0</v>
      </c>
      <c r="BA19" s="58">
        <f t="shared" si="1"/>
        <v>0</v>
      </c>
      <c r="BB19" s="55"/>
      <c r="BC19" s="59">
        <f t="shared" si="2"/>
        <v>0</v>
      </c>
      <c r="BD19" s="1"/>
    </row>
    <row r="20" spans="1:56" x14ac:dyDescent="0.2">
      <c r="A20" s="48"/>
      <c r="B20" s="48"/>
      <c r="C20" s="49"/>
      <c r="D20" s="50">
        <f t="shared" si="3"/>
        <v>0</v>
      </c>
      <c r="E20" s="51"/>
      <c r="F20" s="51"/>
      <c r="G20" s="49"/>
      <c r="H20" s="49"/>
      <c r="I20" s="49"/>
      <c r="J20" s="49"/>
      <c r="K20" s="52">
        <f t="shared" si="4"/>
        <v>0</v>
      </c>
      <c r="L20" s="52">
        <f t="shared" si="5"/>
        <v>0</v>
      </c>
      <c r="M20" s="52">
        <f>IF(ISERROR(VLOOKUP('Zahtevek ostali poklici'!$B20,Šifranti!$B$2:$F$66,5,FALSE)),0,VLOOKUP('Zahtevek ostali poklici'!$B20,Šifranti!$B$2:$F$66,5,FALSE))</f>
        <v>0</v>
      </c>
      <c r="N20" s="53"/>
      <c r="O20" s="52">
        <f t="shared" si="6"/>
        <v>0</v>
      </c>
      <c r="P20" s="54">
        <f t="shared" si="7"/>
        <v>0</v>
      </c>
      <c r="Q20" s="55"/>
      <c r="R20" s="52">
        <f t="shared" si="8"/>
        <v>0</v>
      </c>
      <c r="S20" s="53"/>
      <c r="T20" s="52">
        <f t="shared" si="9"/>
        <v>0</v>
      </c>
      <c r="U20" s="56"/>
      <c r="V20" s="53"/>
      <c r="W20" s="52">
        <f t="shared" si="10"/>
        <v>0</v>
      </c>
      <c r="X20" s="53"/>
      <c r="Y20" s="52">
        <f t="shared" si="11"/>
        <v>0</v>
      </c>
      <c r="Z20" s="52">
        <f t="shared" si="12"/>
        <v>0</v>
      </c>
      <c r="AA20" s="48"/>
      <c r="AB20" s="55"/>
      <c r="AC20" s="53">
        <v>0</v>
      </c>
      <c r="AD20" s="52">
        <f t="shared" si="13"/>
        <v>0</v>
      </c>
      <c r="AE20" s="52">
        <f t="shared" si="14"/>
        <v>0</v>
      </c>
      <c r="AF20" s="55"/>
      <c r="AG20" s="52">
        <f t="shared" si="15"/>
        <v>0</v>
      </c>
      <c r="AH20" s="55"/>
      <c r="AI20" s="52">
        <f t="shared" si="16"/>
        <v>0</v>
      </c>
      <c r="AJ20" s="55"/>
      <c r="AK20" s="52">
        <f t="shared" si="17"/>
        <v>0</v>
      </c>
      <c r="AL20" s="55"/>
      <c r="AM20" s="52">
        <f t="shared" si="18"/>
        <v>0</v>
      </c>
      <c r="AN20" s="48"/>
      <c r="AO20" s="55"/>
      <c r="AP20" s="125"/>
      <c r="AQ20" s="57">
        <f t="shared" si="19"/>
        <v>0</v>
      </c>
      <c r="AR20" s="55"/>
      <c r="AS20" s="55"/>
      <c r="AT20" s="52">
        <f t="shared" si="20"/>
        <v>0</v>
      </c>
      <c r="AU20" s="55"/>
      <c r="AV20" s="55"/>
      <c r="AW20" s="55"/>
      <c r="AX20" s="55"/>
      <c r="AY20" s="55"/>
      <c r="AZ20" s="52">
        <f t="shared" si="21"/>
        <v>0</v>
      </c>
      <c r="BA20" s="58">
        <f t="shared" si="1"/>
        <v>0</v>
      </c>
      <c r="BB20" s="55"/>
      <c r="BC20" s="59">
        <f t="shared" si="2"/>
        <v>0</v>
      </c>
      <c r="BD20" s="1"/>
    </row>
    <row r="21" spans="1:56" x14ac:dyDescent="0.2">
      <c r="A21" s="48"/>
      <c r="B21" s="48"/>
      <c r="C21" s="49"/>
      <c r="D21" s="50">
        <f t="shared" si="3"/>
        <v>0</v>
      </c>
      <c r="E21" s="51"/>
      <c r="F21" s="51"/>
      <c r="G21" s="49"/>
      <c r="H21" s="49"/>
      <c r="I21" s="49"/>
      <c r="J21" s="49"/>
      <c r="K21" s="52">
        <f t="shared" si="4"/>
        <v>0</v>
      </c>
      <c r="L21" s="52">
        <f t="shared" si="5"/>
        <v>0</v>
      </c>
      <c r="M21" s="52">
        <f>IF(ISERROR(VLOOKUP('Zahtevek ostali poklici'!$B21,Šifranti!$B$2:$F$66,5,FALSE)),0,VLOOKUP('Zahtevek ostali poklici'!$B21,Šifranti!$B$2:$F$66,5,FALSE))</f>
        <v>0</v>
      </c>
      <c r="N21" s="53"/>
      <c r="O21" s="52">
        <f t="shared" si="6"/>
        <v>0</v>
      </c>
      <c r="P21" s="54">
        <f t="shared" si="7"/>
        <v>0</v>
      </c>
      <c r="Q21" s="55"/>
      <c r="R21" s="52">
        <f t="shared" si="8"/>
        <v>0</v>
      </c>
      <c r="S21" s="53"/>
      <c r="T21" s="52">
        <f t="shared" si="9"/>
        <v>0</v>
      </c>
      <c r="U21" s="56"/>
      <c r="V21" s="53"/>
      <c r="W21" s="52">
        <f t="shared" si="10"/>
        <v>0</v>
      </c>
      <c r="X21" s="53"/>
      <c r="Y21" s="52">
        <f t="shared" si="11"/>
        <v>0</v>
      </c>
      <c r="Z21" s="52">
        <f t="shared" si="12"/>
        <v>0</v>
      </c>
      <c r="AA21" s="48"/>
      <c r="AB21" s="55"/>
      <c r="AC21" s="53">
        <v>0</v>
      </c>
      <c r="AD21" s="52">
        <f t="shared" si="13"/>
        <v>0</v>
      </c>
      <c r="AE21" s="52">
        <f t="shared" si="14"/>
        <v>0</v>
      </c>
      <c r="AF21" s="55"/>
      <c r="AG21" s="52">
        <f t="shared" si="15"/>
        <v>0</v>
      </c>
      <c r="AH21" s="55"/>
      <c r="AI21" s="52">
        <f t="shared" si="16"/>
        <v>0</v>
      </c>
      <c r="AJ21" s="55"/>
      <c r="AK21" s="52">
        <f t="shared" si="17"/>
        <v>0</v>
      </c>
      <c r="AL21" s="55"/>
      <c r="AM21" s="52">
        <f t="shared" si="18"/>
        <v>0</v>
      </c>
      <c r="AN21" s="48"/>
      <c r="AO21" s="55"/>
      <c r="AP21" s="125"/>
      <c r="AQ21" s="57">
        <f t="shared" si="19"/>
        <v>0</v>
      </c>
      <c r="AR21" s="55"/>
      <c r="AS21" s="55"/>
      <c r="AT21" s="52">
        <f t="shared" si="20"/>
        <v>0</v>
      </c>
      <c r="AU21" s="55"/>
      <c r="AV21" s="55"/>
      <c r="AW21" s="55"/>
      <c r="AX21" s="55"/>
      <c r="AY21" s="55"/>
      <c r="AZ21" s="52">
        <f t="shared" si="21"/>
        <v>0</v>
      </c>
      <c r="BA21" s="58">
        <f t="shared" si="1"/>
        <v>0</v>
      </c>
      <c r="BB21" s="55"/>
      <c r="BC21" s="59">
        <f t="shared" si="2"/>
        <v>0</v>
      </c>
      <c r="BD21" s="1"/>
    </row>
    <row r="22" spans="1:56" x14ac:dyDescent="0.2">
      <c r="A22" s="48"/>
      <c r="B22" s="48"/>
      <c r="C22" s="49"/>
      <c r="D22" s="50">
        <f t="shared" si="3"/>
        <v>0</v>
      </c>
      <c r="E22" s="51"/>
      <c r="F22" s="51"/>
      <c r="G22" s="49"/>
      <c r="H22" s="49"/>
      <c r="I22" s="49"/>
      <c r="J22" s="49"/>
      <c r="K22" s="52">
        <f t="shared" si="4"/>
        <v>0</v>
      </c>
      <c r="L22" s="52">
        <f t="shared" si="5"/>
        <v>0</v>
      </c>
      <c r="M22" s="52">
        <f>IF(ISERROR(VLOOKUP('Zahtevek ostali poklici'!$B22,Šifranti!$B$2:$F$66,5,FALSE)),0,VLOOKUP('Zahtevek ostali poklici'!$B22,Šifranti!$B$2:$F$66,5,FALSE))</f>
        <v>0</v>
      </c>
      <c r="N22" s="53"/>
      <c r="O22" s="52">
        <f t="shared" si="6"/>
        <v>0</v>
      </c>
      <c r="P22" s="54">
        <f t="shared" si="7"/>
        <v>0</v>
      </c>
      <c r="Q22" s="55"/>
      <c r="R22" s="52">
        <f t="shared" si="8"/>
        <v>0</v>
      </c>
      <c r="S22" s="53"/>
      <c r="T22" s="52">
        <f t="shared" si="9"/>
        <v>0</v>
      </c>
      <c r="U22" s="56"/>
      <c r="V22" s="53"/>
      <c r="W22" s="52">
        <f t="shared" si="10"/>
        <v>0</v>
      </c>
      <c r="X22" s="53"/>
      <c r="Y22" s="52">
        <f t="shared" si="11"/>
        <v>0</v>
      </c>
      <c r="Z22" s="52">
        <f t="shared" si="12"/>
        <v>0</v>
      </c>
      <c r="AA22" s="48"/>
      <c r="AB22" s="55"/>
      <c r="AC22" s="53">
        <v>0</v>
      </c>
      <c r="AD22" s="52">
        <f t="shared" si="13"/>
        <v>0</v>
      </c>
      <c r="AE22" s="52">
        <f t="shared" si="14"/>
        <v>0</v>
      </c>
      <c r="AF22" s="55"/>
      <c r="AG22" s="52">
        <f t="shared" si="15"/>
        <v>0</v>
      </c>
      <c r="AH22" s="55"/>
      <c r="AI22" s="52">
        <f t="shared" si="16"/>
        <v>0</v>
      </c>
      <c r="AJ22" s="55"/>
      <c r="AK22" s="52">
        <f t="shared" si="17"/>
        <v>0</v>
      </c>
      <c r="AL22" s="55"/>
      <c r="AM22" s="52">
        <f t="shared" si="18"/>
        <v>0</v>
      </c>
      <c r="AN22" s="48"/>
      <c r="AO22" s="55"/>
      <c r="AP22" s="125"/>
      <c r="AQ22" s="57">
        <f t="shared" si="19"/>
        <v>0</v>
      </c>
      <c r="AR22" s="55"/>
      <c r="AS22" s="55"/>
      <c r="AT22" s="52">
        <f t="shared" si="20"/>
        <v>0</v>
      </c>
      <c r="AU22" s="55"/>
      <c r="AV22" s="55"/>
      <c r="AW22" s="55"/>
      <c r="AX22" s="55"/>
      <c r="AY22" s="55"/>
      <c r="AZ22" s="52">
        <f t="shared" si="21"/>
        <v>0</v>
      </c>
      <c r="BA22" s="58">
        <f t="shared" si="1"/>
        <v>0</v>
      </c>
      <c r="BB22" s="55"/>
      <c r="BC22" s="59">
        <f t="shared" si="2"/>
        <v>0</v>
      </c>
      <c r="BD22" s="1"/>
    </row>
    <row r="23" spans="1:56" x14ac:dyDescent="0.2">
      <c r="A23" s="48"/>
      <c r="B23" s="48"/>
      <c r="C23" s="49"/>
      <c r="D23" s="50">
        <f t="shared" si="3"/>
        <v>0</v>
      </c>
      <c r="E23" s="51"/>
      <c r="F23" s="51"/>
      <c r="G23" s="49"/>
      <c r="H23" s="49"/>
      <c r="I23" s="49"/>
      <c r="J23" s="49"/>
      <c r="K23" s="52">
        <f t="shared" si="4"/>
        <v>0</v>
      </c>
      <c r="L23" s="52">
        <f t="shared" si="5"/>
        <v>0</v>
      </c>
      <c r="M23" s="52">
        <f>IF(ISERROR(VLOOKUP('Zahtevek ostali poklici'!$B23,Šifranti!$B$2:$F$66,5,FALSE)),0,VLOOKUP('Zahtevek ostali poklici'!$B23,Šifranti!$B$2:$F$66,5,FALSE))</f>
        <v>0</v>
      </c>
      <c r="N23" s="53"/>
      <c r="O23" s="52">
        <f t="shared" si="6"/>
        <v>0</v>
      </c>
      <c r="P23" s="54">
        <f t="shared" si="7"/>
        <v>0</v>
      </c>
      <c r="Q23" s="55"/>
      <c r="R23" s="52">
        <f t="shared" si="8"/>
        <v>0</v>
      </c>
      <c r="S23" s="53"/>
      <c r="T23" s="52">
        <f t="shared" si="9"/>
        <v>0</v>
      </c>
      <c r="U23" s="56"/>
      <c r="V23" s="53"/>
      <c r="W23" s="52">
        <f t="shared" si="10"/>
        <v>0</v>
      </c>
      <c r="X23" s="53"/>
      <c r="Y23" s="52">
        <f t="shared" si="11"/>
        <v>0</v>
      </c>
      <c r="Z23" s="52">
        <f t="shared" si="12"/>
        <v>0</v>
      </c>
      <c r="AA23" s="48"/>
      <c r="AB23" s="55"/>
      <c r="AC23" s="53">
        <v>0</v>
      </c>
      <c r="AD23" s="52">
        <f t="shared" si="13"/>
        <v>0</v>
      </c>
      <c r="AE23" s="52">
        <f t="shared" si="14"/>
        <v>0</v>
      </c>
      <c r="AF23" s="55"/>
      <c r="AG23" s="52">
        <f t="shared" si="15"/>
        <v>0</v>
      </c>
      <c r="AH23" s="55"/>
      <c r="AI23" s="52">
        <f t="shared" si="16"/>
        <v>0</v>
      </c>
      <c r="AJ23" s="55"/>
      <c r="AK23" s="52">
        <f t="shared" si="17"/>
        <v>0</v>
      </c>
      <c r="AL23" s="55"/>
      <c r="AM23" s="52">
        <f t="shared" si="18"/>
        <v>0</v>
      </c>
      <c r="AN23" s="48"/>
      <c r="AO23" s="55"/>
      <c r="AP23" s="125"/>
      <c r="AQ23" s="57">
        <f t="shared" si="19"/>
        <v>0</v>
      </c>
      <c r="AR23" s="55"/>
      <c r="AS23" s="55"/>
      <c r="AT23" s="52">
        <f t="shared" si="20"/>
        <v>0</v>
      </c>
      <c r="AU23" s="55"/>
      <c r="AV23" s="55"/>
      <c r="AW23" s="55"/>
      <c r="AX23" s="55"/>
      <c r="AY23" s="55"/>
      <c r="AZ23" s="52">
        <f t="shared" si="21"/>
        <v>0</v>
      </c>
      <c r="BA23" s="58">
        <f t="shared" si="1"/>
        <v>0</v>
      </c>
      <c r="BB23" s="55"/>
      <c r="BC23" s="59">
        <f t="shared" si="2"/>
        <v>0</v>
      </c>
      <c r="BD23" s="1"/>
    </row>
    <row r="24" spans="1:56" x14ac:dyDescent="0.2">
      <c r="A24" s="48"/>
      <c r="B24" s="48"/>
      <c r="C24" s="49"/>
      <c r="D24" s="50">
        <f t="shared" si="3"/>
        <v>0</v>
      </c>
      <c r="E24" s="51"/>
      <c r="F24" s="51"/>
      <c r="G24" s="49"/>
      <c r="H24" s="49"/>
      <c r="I24" s="49"/>
      <c r="J24" s="49"/>
      <c r="K24" s="52">
        <f t="shared" si="4"/>
        <v>0</v>
      </c>
      <c r="L24" s="52">
        <f t="shared" si="5"/>
        <v>0</v>
      </c>
      <c r="M24" s="52">
        <f>IF(ISERROR(VLOOKUP('Zahtevek ostali poklici'!$B24,Šifranti!$B$2:$F$66,5,FALSE)),0,VLOOKUP('Zahtevek ostali poklici'!$B24,Šifranti!$B$2:$F$66,5,FALSE))</f>
        <v>0</v>
      </c>
      <c r="N24" s="53"/>
      <c r="O24" s="52">
        <f t="shared" si="6"/>
        <v>0</v>
      </c>
      <c r="P24" s="54">
        <f t="shared" si="7"/>
        <v>0</v>
      </c>
      <c r="Q24" s="55"/>
      <c r="R24" s="52">
        <f t="shared" si="8"/>
        <v>0</v>
      </c>
      <c r="S24" s="53"/>
      <c r="T24" s="52">
        <f t="shared" si="9"/>
        <v>0</v>
      </c>
      <c r="U24" s="56"/>
      <c r="V24" s="53"/>
      <c r="W24" s="52">
        <f t="shared" si="10"/>
        <v>0</v>
      </c>
      <c r="X24" s="53"/>
      <c r="Y24" s="52">
        <f t="shared" si="11"/>
        <v>0</v>
      </c>
      <c r="Z24" s="52">
        <f t="shared" si="12"/>
        <v>0</v>
      </c>
      <c r="AA24" s="48"/>
      <c r="AB24" s="55"/>
      <c r="AC24" s="53">
        <v>0</v>
      </c>
      <c r="AD24" s="52">
        <f t="shared" si="13"/>
        <v>0</v>
      </c>
      <c r="AE24" s="52">
        <f t="shared" si="14"/>
        <v>0</v>
      </c>
      <c r="AF24" s="55"/>
      <c r="AG24" s="52">
        <f t="shared" si="15"/>
        <v>0</v>
      </c>
      <c r="AH24" s="55"/>
      <c r="AI24" s="52">
        <f t="shared" si="16"/>
        <v>0</v>
      </c>
      <c r="AJ24" s="55"/>
      <c r="AK24" s="52">
        <f t="shared" si="17"/>
        <v>0</v>
      </c>
      <c r="AL24" s="55"/>
      <c r="AM24" s="52">
        <f t="shared" si="18"/>
        <v>0</v>
      </c>
      <c r="AN24" s="48"/>
      <c r="AO24" s="55"/>
      <c r="AP24" s="125"/>
      <c r="AQ24" s="57">
        <f t="shared" si="19"/>
        <v>0</v>
      </c>
      <c r="AR24" s="55"/>
      <c r="AS24" s="55"/>
      <c r="AT24" s="52">
        <f t="shared" si="20"/>
        <v>0</v>
      </c>
      <c r="AU24" s="55"/>
      <c r="AV24" s="55"/>
      <c r="AW24" s="55"/>
      <c r="AX24" s="55"/>
      <c r="AY24" s="55"/>
      <c r="AZ24" s="52">
        <f t="shared" si="21"/>
        <v>0</v>
      </c>
      <c r="BA24" s="58">
        <f t="shared" si="1"/>
        <v>0</v>
      </c>
      <c r="BB24" s="55"/>
      <c r="BC24" s="59">
        <f t="shared" si="2"/>
        <v>0</v>
      </c>
      <c r="BD24" s="1"/>
    </row>
    <row r="25" spans="1:56" x14ac:dyDescent="0.2">
      <c r="A25" s="48"/>
      <c r="B25" s="48"/>
      <c r="C25" s="49"/>
      <c r="D25" s="50">
        <f t="shared" si="3"/>
        <v>0</v>
      </c>
      <c r="E25" s="51"/>
      <c r="F25" s="51"/>
      <c r="G25" s="49"/>
      <c r="H25" s="49"/>
      <c r="I25" s="49"/>
      <c r="J25" s="49"/>
      <c r="K25" s="52">
        <f t="shared" si="4"/>
        <v>0</v>
      </c>
      <c r="L25" s="52">
        <f t="shared" si="5"/>
        <v>0</v>
      </c>
      <c r="M25" s="52">
        <f>IF(ISERROR(VLOOKUP('Zahtevek ostali poklici'!$B25,Šifranti!$B$2:$F$66,5,FALSE)),0,VLOOKUP('Zahtevek ostali poklici'!$B25,Šifranti!$B$2:$F$66,5,FALSE))</f>
        <v>0</v>
      </c>
      <c r="N25" s="53"/>
      <c r="O25" s="52">
        <f t="shared" si="6"/>
        <v>0</v>
      </c>
      <c r="P25" s="54">
        <f t="shared" si="7"/>
        <v>0</v>
      </c>
      <c r="Q25" s="55"/>
      <c r="R25" s="52">
        <f t="shared" si="8"/>
        <v>0</v>
      </c>
      <c r="S25" s="53"/>
      <c r="T25" s="52">
        <f t="shared" si="9"/>
        <v>0</v>
      </c>
      <c r="U25" s="56"/>
      <c r="V25" s="53"/>
      <c r="W25" s="52">
        <f t="shared" si="10"/>
        <v>0</v>
      </c>
      <c r="X25" s="53"/>
      <c r="Y25" s="52">
        <f t="shared" si="11"/>
        <v>0</v>
      </c>
      <c r="Z25" s="52">
        <f t="shared" si="12"/>
        <v>0</v>
      </c>
      <c r="AA25" s="48"/>
      <c r="AB25" s="55"/>
      <c r="AC25" s="53">
        <v>0</v>
      </c>
      <c r="AD25" s="52">
        <f t="shared" si="13"/>
        <v>0</v>
      </c>
      <c r="AE25" s="52">
        <f t="shared" si="14"/>
        <v>0</v>
      </c>
      <c r="AF25" s="55"/>
      <c r="AG25" s="52">
        <f t="shared" si="15"/>
        <v>0</v>
      </c>
      <c r="AH25" s="55"/>
      <c r="AI25" s="52">
        <f t="shared" si="16"/>
        <v>0</v>
      </c>
      <c r="AJ25" s="55"/>
      <c r="AK25" s="52">
        <f t="shared" si="17"/>
        <v>0</v>
      </c>
      <c r="AL25" s="55"/>
      <c r="AM25" s="52">
        <f t="shared" si="18"/>
        <v>0</v>
      </c>
      <c r="AN25" s="48"/>
      <c r="AO25" s="55"/>
      <c r="AP25" s="125"/>
      <c r="AQ25" s="57">
        <f t="shared" si="19"/>
        <v>0</v>
      </c>
      <c r="AR25" s="55"/>
      <c r="AS25" s="55"/>
      <c r="AT25" s="52">
        <f t="shared" si="20"/>
        <v>0</v>
      </c>
      <c r="AU25" s="55"/>
      <c r="AV25" s="55"/>
      <c r="AW25" s="55"/>
      <c r="AX25" s="55"/>
      <c r="AY25" s="55"/>
      <c r="AZ25" s="52">
        <f t="shared" si="21"/>
        <v>0</v>
      </c>
      <c r="BA25" s="58">
        <f t="shared" si="1"/>
        <v>0</v>
      </c>
      <c r="BB25" s="55"/>
      <c r="BC25" s="59">
        <f t="shared" si="2"/>
        <v>0</v>
      </c>
      <c r="BD25" s="1"/>
    </row>
    <row r="26" spans="1:56" x14ac:dyDescent="0.2">
      <c r="A26" s="48"/>
      <c r="B26" s="48"/>
      <c r="C26" s="49"/>
      <c r="D26" s="50">
        <f t="shared" si="3"/>
        <v>0</v>
      </c>
      <c r="E26" s="51"/>
      <c r="F26" s="51"/>
      <c r="G26" s="49"/>
      <c r="H26" s="49"/>
      <c r="I26" s="49"/>
      <c r="J26" s="49"/>
      <c r="K26" s="52">
        <f t="shared" si="4"/>
        <v>0</v>
      </c>
      <c r="L26" s="52">
        <f t="shared" si="5"/>
        <v>0</v>
      </c>
      <c r="M26" s="52">
        <f>IF(ISERROR(VLOOKUP('Zahtevek ostali poklici'!$B26,Šifranti!$B$2:$F$66,5,FALSE)),0,VLOOKUP('Zahtevek ostali poklici'!$B26,Šifranti!$B$2:$F$66,5,FALSE))</f>
        <v>0</v>
      </c>
      <c r="N26" s="53"/>
      <c r="O26" s="52">
        <f t="shared" si="6"/>
        <v>0</v>
      </c>
      <c r="P26" s="54">
        <f t="shared" si="7"/>
        <v>0</v>
      </c>
      <c r="Q26" s="55"/>
      <c r="R26" s="52">
        <f t="shared" si="8"/>
        <v>0</v>
      </c>
      <c r="S26" s="53"/>
      <c r="T26" s="52">
        <f t="shared" si="9"/>
        <v>0</v>
      </c>
      <c r="U26" s="56"/>
      <c r="V26" s="53"/>
      <c r="W26" s="52">
        <f t="shared" si="10"/>
        <v>0</v>
      </c>
      <c r="X26" s="53"/>
      <c r="Y26" s="52">
        <f t="shared" si="11"/>
        <v>0</v>
      </c>
      <c r="Z26" s="52">
        <f t="shared" si="12"/>
        <v>0</v>
      </c>
      <c r="AA26" s="48"/>
      <c r="AB26" s="55"/>
      <c r="AC26" s="53">
        <v>0</v>
      </c>
      <c r="AD26" s="52">
        <f t="shared" si="13"/>
        <v>0</v>
      </c>
      <c r="AE26" s="52">
        <f t="shared" si="14"/>
        <v>0</v>
      </c>
      <c r="AF26" s="55"/>
      <c r="AG26" s="52">
        <f t="shared" si="15"/>
        <v>0</v>
      </c>
      <c r="AH26" s="55"/>
      <c r="AI26" s="52">
        <f t="shared" si="16"/>
        <v>0</v>
      </c>
      <c r="AJ26" s="55"/>
      <c r="AK26" s="52">
        <f t="shared" si="17"/>
        <v>0</v>
      </c>
      <c r="AL26" s="55"/>
      <c r="AM26" s="52">
        <f t="shared" si="18"/>
        <v>0</v>
      </c>
      <c r="AN26" s="48"/>
      <c r="AO26" s="55"/>
      <c r="AP26" s="125"/>
      <c r="AQ26" s="57">
        <f t="shared" si="19"/>
        <v>0</v>
      </c>
      <c r="AR26" s="55"/>
      <c r="AS26" s="55"/>
      <c r="AT26" s="52">
        <f t="shared" si="20"/>
        <v>0</v>
      </c>
      <c r="AU26" s="55"/>
      <c r="AV26" s="55"/>
      <c r="AW26" s="55"/>
      <c r="AX26" s="55"/>
      <c r="AY26" s="55"/>
      <c r="AZ26" s="52">
        <f t="shared" si="21"/>
        <v>0</v>
      </c>
      <c r="BA26" s="58">
        <f t="shared" si="1"/>
        <v>0</v>
      </c>
      <c r="BB26" s="55"/>
      <c r="BC26" s="59">
        <f t="shared" si="2"/>
        <v>0</v>
      </c>
      <c r="BD26" s="1"/>
    </row>
    <row r="27" spans="1:56" x14ac:dyDescent="0.2">
      <c r="A27" s="48"/>
      <c r="B27" s="48"/>
      <c r="C27" s="49"/>
      <c r="D27" s="50">
        <f t="shared" si="3"/>
        <v>0</v>
      </c>
      <c r="E27" s="51"/>
      <c r="F27" s="51"/>
      <c r="G27" s="49"/>
      <c r="H27" s="49"/>
      <c r="I27" s="49"/>
      <c r="J27" s="49"/>
      <c r="K27" s="52">
        <f t="shared" si="4"/>
        <v>0</v>
      </c>
      <c r="L27" s="52">
        <f t="shared" si="5"/>
        <v>0</v>
      </c>
      <c r="M27" s="52">
        <f>IF(ISERROR(VLOOKUP('Zahtevek ostali poklici'!$B27,Šifranti!$B$2:$F$66,5,FALSE)),0,VLOOKUP('Zahtevek ostali poklici'!$B27,Šifranti!$B$2:$F$66,5,FALSE))</f>
        <v>0</v>
      </c>
      <c r="N27" s="53"/>
      <c r="O27" s="52">
        <f t="shared" si="6"/>
        <v>0</v>
      </c>
      <c r="P27" s="54">
        <f t="shared" si="7"/>
        <v>0</v>
      </c>
      <c r="Q27" s="55"/>
      <c r="R27" s="52">
        <f t="shared" si="8"/>
        <v>0</v>
      </c>
      <c r="S27" s="53"/>
      <c r="T27" s="52">
        <f t="shared" si="9"/>
        <v>0</v>
      </c>
      <c r="U27" s="56"/>
      <c r="V27" s="53"/>
      <c r="W27" s="52">
        <f t="shared" si="10"/>
        <v>0</v>
      </c>
      <c r="X27" s="53"/>
      <c r="Y27" s="52">
        <f t="shared" si="11"/>
        <v>0</v>
      </c>
      <c r="Z27" s="52">
        <f t="shared" si="12"/>
        <v>0</v>
      </c>
      <c r="AA27" s="48"/>
      <c r="AB27" s="55"/>
      <c r="AC27" s="53">
        <v>0</v>
      </c>
      <c r="AD27" s="52">
        <f t="shared" si="13"/>
        <v>0</v>
      </c>
      <c r="AE27" s="52">
        <f t="shared" si="14"/>
        <v>0</v>
      </c>
      <c r="AF27" s="55"/>
      <c r="AG27" s="52">
        <f t="shared" si="15"/>
        <v>0</v>
      </c>
      <c r="AH27" s="55"/>
      <c r="AI27" s="52">
        <f t="shared" si="16"/>
        <v>0</v>
      </c>
      <c r="AJ27" s="55"/>
      <c r="AK27" s="52">
        <f t="shared" si="17"/>
        <v>0</v>
      </c>
      <c r="AL27" s="55"/>
      <c r="AM27" s="52">
        <f t="shared" si="18"/>
        <v>0</v>
      </c>
      <c r="AN27" s="48"/>
      <c r="AO27" s="55"/>
      <c r="AP27" s="125"/>
      <c r="AQ27" s="57">
        <f t="shared" si="19"/>
        <v>0</v>
      </c>
      <c r="AR27" s="55"/>
      <c r="AS27" s="55"/>
      <c r="AT27" s="52">
        <f t="shared" si="20"/>
        <v>0</v>
      </c>
      <c r="AU27" s="55"/>
      <c r="AV27" s="55"/>
      <c r="AW27" s="55"/>
      <c r="AX27" s="55"/>
      <c r="AY27" s="55"/>
      <c r="AZ27" s="52">
        <f t="shared" si="21"/>
        <v>0</v>
      </c>
      <c r="BA27" s="58">
        <f t="shared" si="1"/>
        <v>0</v>
      </c>
      <c r="BB27" s="55"/>
      <c r="BC27" s="59">
        <f t="shared" si="2"/>
        <v>0</v>
      </c>
      <c r="BD27" s="1"/>
    </row>
    <row r="28" spans="1:56" x14ac:dyDescent="0.2">
      <c r="A28" s="48"/>
      <c r="B28" s="48"/>
      <c r="C28" s="49"/>
      <c r="D28" s="50">
        <f t="shared" si="3"/>
        <v>0</v>
      </c>
      <c r="E28" s="51"/>
      <c r="F28" s="51"/>
      <c r="G28" s="49"/>
      <c r="H28" s="49"/>
      <c r="I28" s="49"/>
      <c r="J28" s="49"/>
      <c r="K28" s="52">
        <f t="shared" si="4"/>
        <v>0</v>
      </c>
      <c r="L28" s="52">
        <f t="shared" si="5"/>
        <v>0</v>
      </c>
      <c r="M28" s="52">
        <f>IF(ISERROR(VLOOKUP('Zahtevek ostali poklici'!$B28,Šifranti!$B$2:$F$66,5,FALSE)),0,VLOOKUP('Zahtevek ostali poklici'!$B28,Šifranti!$B$2:$F$66,5,FALSE))</f>
        <v>0</v>
      </c>
      <c r="N28" s="53"/>
      <c r="O28" s="52">
        <f t="shared" si="6"/>
        <v>0</v>
      </c>
      <c r="P28" s="54">
        <f t="shared" si="7"/>
        <v>0</v>
      </c>
      <c r="Q28" s="55"/>
      <c r="R28" s="52">
        <f t="shared" si="8"/>
        <v>0</v>
      </c>
      <c r="S28" s="53"/>
      <c r="T28" s="52">
        <f t="shared" si="9"/>
        <v>0</v>
      </c>
      <c r="U28" s="56"/>
      <c r="V28" s="53"/>
      <c r="W28" s="52">
        <f t="shared" si="10"/>
        <v>0</v>
      </c>
      <c r="X28" s="53"/>
      <c r="Y28" s="52">
        <f t="shared" si="11"/>
        <v>0</v>
      </c>
      <c r="Z28" s="52">
        <f t="shared" si="12"/>
        <v>0</v>
      </c>
      <c r="AA28" s="48"/>
      <c r="AB28" s="55"/>
      <c r="AC28" s="53">
        <v>0</v>
      </c>
      <c r="AD28" s="52">
        <f t="shared" si="13"/>
        <v>0</v>
      </c>
      <c r="AE28" s="52">
        <f t="shared" si="14"/>
        <v>0</v>
      </c>
      <c r="AF28" s="55"/>
      <c r="AG28" s="52">
        <f t="shared" si="15"/>
        <v>0</v>
      </c>
      <c r="AH28" s="55"/>
      <c r="AI28" s="52">
        <f t="shared" si="16"/>
        <v>0</v>
      </c>
      <c r="AJ28" s="55"/>
      <c r="AK28" s="52">
        <f t="shared" si="17"/>
        <v>0</v>
      </c>
      <c r="AL28" s="55"/>
      <c r="AM28" s="52">
        <f t="shared" si="18"/>
        <v>0</v>
      </c>
      <c r="AN28" s="48"/>
      <c r="AO28" s="55"/>
      <c r="AP28" s="125"/>
      <c r="AQ28" s="57">
        <f t="shared" si="19"/>
        <v>0</v>
      </c>
      <c r="AR28" s="55"/>
      <c r="AS28" s="55"/>
      <c r="AT28" s="52">
        <f t="shared" si="20"/>
        <v>0</v>
      </c>
      <c r="AU28" s="55"/>
      <c r="AV28" s="55"/>
      <c r="AW28" s="55"/>
      <c r="AX28" s="55"/>
      <c r="AY28" s="55"/>
      <c r="AZ28" s="52">
        <f t="shared" si="21"/>
        <v>0</v>
      </c>
      <c r="BA28" s="58">
        <f t="shared" si="1"/>
        <v>0</v>
      </c>
      <c r="BB28" s="55"/>
      <c r="BC28" s="59">
        <f t="shared" si="2"/>
        <v>0</v>
      </c>
      <c r="BD28" s="1"/>
    </row>
    <row r="29" spans="1:56" x14ac:dyDescent="0.2">
      <c r="A29" s="48"/>
      <c r="B29" s="48"/>
      <c r="C29" s="49"/>
      <c r="D29" s="50">
        <f t="shared" si="3"/>
        <v>0</v>
      </c>
      <c r="E29" s="51"/>
      <c r="F29" s="51"/>
      <c r="G29" s="49"/>
      <c r="H29" s="49"/>
      <c r="I29" s="49"/>
      <c r="J29" s="49"/>
      <c r="K29" s="52">
        <f t="shared" si="4"/>
        <v>0</v>
      </c>
      <c r="L29" s="52">
        <f t="shared" si="5"/>
        <v>0</v>
      </c>
      <c r="M29" s="52">
        <f>IF(ISERROR(VLOOKUP('Zahtevek ostali poklici'!$B29,Šifranti!$B$2:$F$66,5,FALSE)),0,VLOOKUP('Zahtevek ostali poklici'!$B29,Šifranti!$B$2:$F$66,5,FALSE))</f>
        <v>0</v>
      </c>
      <c r="N29" s="53"/>
      <c r="O29" s="52">
        <f t="shared" si="6"/>
        <v>0</v>
      </c>
      <c r="P29" s="54">
        <f t="shared" si="7"/>
        <v>0</v>
      </c>
      <c r="Q29" s="55"/>
      <c r="R29" s="52">
        <f t="shared" si="8"/>
        <v>0</v>
      </c>
      <c r="S29" s="53"/>
      <c r="T29" s="52">
        <f t="shared" si="9"/>
        <v>0</v>
      </c>
      <c r="U29" s="56"/>
      <c r="V29" s="53"/>
      <c r="W29" s="52">
        <f t="shared" si="10"/>
        <v>0</v>
      </c>
      <c r="X29" s="53"/>
      <c r="Y29" s="52">
        <f t="shared" si="11"/>
        <v>0</v>
      </c>
      <c r="Z29" s="52">
        <f t="shared" si="12"/>
        <v>0</v>
      </c>
      <c r="AA29" s="48"/>
      <c r="AB29" s="55"/>
      <c r="AC29" s="53">
        <v>0</v>
      </c>
      <c r="AD29" s="52">
        <f t="shared" si="13"/>
        <v>0</v>
      </c>
      <c r="AE29" s="52">
        <f t="shared" si="14"/>
        <v>0</v>
      </c>
      <c r="AF29" s="55"/>
      <c r="AG29" s="52">
        <f t="shared" si="15"/>
        <v>0</v>
      </c>
      <c r="AH29" s="55"/>
      <c r="AI29" s="52">
        <f t="shared" si="16"/>
        <v>0</v>
      </c>
      <c r="AJ29" s="55"/>
      <c r="AK29" s="52">
        <f t="shared" si="17"/>
        <v>0</v>
      </c>
      <c r="AL29" s="55"/>
      <c r="AM29" s="52">
        <f t="shared" si="18"/>
        <v>0</v>
      </c>
      <c r="AN29" s="48"/>
      <c r="AO29" s="55"/>
      <c r="AP29" s="125"/>
      <c r="AQ29" s="57">
        <f t="shared" si="19"/>
        <v>0</v>
      </c>
      <c r="AR29" s="55"/>
      <c r="AS29" s="55"/>
      <c r="AT29" s="52">
        <f t="shared" si="20"/>
        <v>0</v>
      </c>
      <c r="AU29" s="55"/>
      <c r="AV29" s="55"/>
      <c r="AW29" s="55"/>
      <c r="AX29" s="55"/>
      <c r="AY29" s="55"/>
      <c r="AZ29" s="52">
        <f t="shared" si="21"/>
        <v>0</v>
      </c>
      <c r="BA29" s="58">
        <f t="shared" si="1"/>
        <v>0</v>
      </c>
      <c r="BB29" s="55"/>
      <c r="BC29" s="59">
        <f t="shared" si="2"/>
        <v>0</v>
      </c>
      <c r="BD29" s="1"/>
    </row>
    <row r="30" spans="1:56" x14ac:dyDescent="0.2">
      <c r="A30" s="48"/>
      <c r="B30" s="48"/>
      <c r="C30" s="49"/>
      <c r="D30" s="50">
        <f t="shared" si="3"/>
        <v>0</v>
      </c>
      <c r="E30" s="51"/>
      <c r="F30" s="51"/>
      <c r="G30" s="49"/>
      <c r="H30" s="49"/>
      <c r="I30" s="49"/>
      <c r="J30" s="49"/>
      <c r="K30" s="52">
        <f t="shared" si="4"/>
        <v>0</v>
      </c>
      <c r="L30" s="52">
        <f t="shared" si="5"/>
        <v>0</v>
      </c>
      <c r="M30" s="52">
        <f>IF(ISERROR(VLOOKUP('Zahtevek ostali poklici'!$B30,Šifranti!$B$2:$F$66,5,FALSE)),0,VLOOKUP('Zahtevek ostali poklici'!$B30,Šifranti!$B$2:$F$66,5,FALSE))</f>
        <v>0</v>
      </c>
      <c r="N30" s="53"/>
      <c r="O30" s="52">
        <f t="shared" si="6"/>
        <v>0</v>
      </c>
      <c r="P30" s="54">
        <f t="shared" si="7"/>
        <v>0</v>
      </c>
      <c r="Q30" s="55"/>
      <c r="R30" s="52">
        <f t="shared" si="8"/>
        <v>0</v>
      </c>
      <c r="S30" s="53"/>
      <c r="T30" s="52">
        <f t="shared" si="9"/>
        <v>0</v>
      </c>
      <c r="U30" s="56"/>
      <c r="V30" s="53"/>
      <c r="W30" s="52">
        <f t="shared" si="10"/>
        <v>0</v>
      </c>
      <c r="X30" s="53"/>
      <c r="Y30" s="52">
        <f t="shared" si="11"/>
        <v>0</v>
      </c>
      <c r="Z30" s="52">
        <f t="shared" si="12"/>
        <v>0</v>
      </c>
      <c r="AA30" s="48"/>
      <c r="AB30" s="55"/>
      <c r="AC30" s="53">
        <v>0</v>
      </c>
      <c r="AD30" s="52">
        <f t="shared" si="13"/>
        <v>0</v>
      </c>
      <c r="AE30" s="52">
        <f t="shared" si="14"/>
        <v>0</v>
      </c>
      <c r="AF30" s="55"/>
      <c r="AG30" s="52">
        <f t="shared" si="15"/>
        <v>0</v>
      </c>
      <c r="AH30" s="55"/>
      <c r="AI30" s="52">
        <f t="shared" si="16"/>
        <v>0</v>
      </c>
      <c r="AJ30" s="55"/>
      <c r="AK30" s="52">
        <f t="shared" si="17"/>
        <v>0</v>
      </c>
      <c r="AL30" s="55"/>
      <c r="AM30" s="52">
        <f t="shared" si="18"/>
        <v>0</v>
      </c>
      <c r="AN30" s="48"/>
      <c r="AO30" s="55"/>
      <c r="AP30" s="125"/>
      <c r="AQ30" s="57">
        <f t="shared" si="19"/>
        <v>0</v>
      </c>
      <c r="AR30" s="55"/>
      <c r="AS30" s="55"/>
      <c r="AT30" s="52">
        <f t="shared" si="20"/>
        <v>0</v>
      </c>
      <c r="AU30" s="55"/>
      <c r="AV30" s="55"/>
      <c r="AW30" s="55"/>
      <c r="AX30" s="55"/>
      <c r="AY30" s="55"/>
      <c r="AZ30" s="52">
        <f t="shared" si="21"/>
        <v>0</v>
      </c>
      <c r="BA30" s="58">
        <f t="shared" si="1"/>
        <v>0</v>
      </c>
      <c r="BB30" s="55"/>
      <c r="BC30" s="59">
        <f t="shared" si="2"/>
        <v>0</v>
      </c>
      <c r="BD30" s="1"/>
    </row>
    <row r="31" spans="1:56" x14ac:dyDescent="0.2">
      <c r="A31" s="48"/>
      <c r="B31" s="48"/>
      <c r="C31" s="49"/>
      <c r="D31" s="50">
        <f t="shared" si="3"/>
        <v>0</v>
      </c>
      <c r="E31" s="51"/>
      <c r="F31" s="51"/>
      <c r="G31" s="49"/>
      <c r="H31" s="49"/>
      <c r="I31" s="49"/>
      <c r="J31" s="49"/>
      <c r="K31" s="52">
        <f t="shared" si="4"/>
        <v>0</v>
      </c>
      <c r="L31" s="52">
        <f t="shared" si="5"/>
        <v>0</v>
      </c>
      <c r="M31" s="52">
        <f>IF(ISERROR(VLOOKUP('Zahtevek ostali poklici'!$B31,Šifranti!$B$2:$F$66,5,FALSE)),0,VLOOKUP('Zahtevek ostali poklici'!$B31,Šifranti!$B$2:$F$66,5,FALSE))</f>
        <v>0</v>
      </c>
      <c r="N31" s="53"/>
      <c r="O31" s="52">
        <f t="shared" si="6"/>
        <v>0</v>
      </c>
      <c r="P31" s="54">
        <f t="shared" si="7"/>
        <v>0</v>
      </c>
      <c r="Q31" s="55"/>
      <c r="R31" s="52">
        <f t="shared" si="8"/>
        <v>0</v>
      </c>
      <c r="S31" s="53"/>
      <c r="T31" s="52">
        <f t="shared" si="9"/>
        <v>0</v>
      </c>
      <c r="U31" s="56"/>
      <c r="V31" s="53"/>
      <c r="W31" s="52">
        <f t="shared" si="10"/>
        <v>0</v>
      </c>
      <c r="X31" s="53"/>
      <c r="Y31" s="52">
        <f t="shared" si="11"/>
        <v>0</v>
      </c>
      <c r="Z31" s="52">
        <f t="shared" si="12"/>
        <v>0</v>
      </c>
      <c r="AA31" s="48"/>
      <c r="AB31" s="55"/>
      <c r="AC31" s="53">
        <v>0</v>
      </c>
      <c r="AD31" s="52">
        <f t="shared" si="13"/>
        <v>0</v>
      </c>
      <c r="AE31" s="52">
        <f t="shared" si="14"/>
        <v>0</v>
      </c>
      <c r="AF31" s="55"/>
      <c r="AG31" s="52">
        <f t="shared" si="15"/>
        <v>0</v>
      </c>
      <c r="AH31" s="55"/>
      <c r="AI31" s="52">
        <f t="shared" si="16"/>
        <v>0</v>
      </c>
      <c r="AJ31" s="55"/>
      <c r="AK31" s="52">
        <f t="shared" si="17"/>
        <v>0</v>
      </c>
      <c r="AL31" s="55"/>
      <c r="AM31" s="52">
        <f t="shared" si="18"/>
        <v>0</v>
      </c>
      <c r="AN31" s="48"/>
      <c r="AO31" s="55"/>
      <c r="AP31" s="125"/>
      <c r="AQ31" s="57">
        <f t="shared" si="19"/>
        <v>0</v>
      </c>
      <c r="AR31" s="55"/>
      <c r="AS31" s="55"/>
      <c r="AT31" s="52">
        <f t="shared" si="20"/>
        <v>0</v>
      </c>
      <c r="AU31" s="55"/>
      <c r="AV31" s="55"/>
      <c r="AW31" s="55"/>
      <c r="AX31" s="55"/>
      <c r="AY31" s="55"/>
      <c r="AZ31" s="52">
        <f t="shared" si="21"/>
        <v>0</v>
      </c>
      <c r="BA31" s="58">
        <f t="shared" si="1"/>
        <v>0</v>
      </c>
      <c r="BB31" s="55"/>
      <c r="BC31" s="59">
        <f t="shared" si="2"/>
        <v>0</v>
      </c>
      <c r="BD31" s="1"/>
    </row>
    <row r="32" spans="1:56" x14ac:dyDescent="0.2">
      <c r="A32" s="48"/>
      <c r="B32" s="48"/>
      <c r="C32" s="49"/>
      <c r="D32" s="50">
        <f t="shared" si="3"/>
        <v>0</v>
      </c>
      <c r="E32" s="51"/>
      <c r="F32" s="51"/>
      <c r="G32" s="49"/>
      <c r="H32" s="49"/>
      <c r="I32" s="49"/>
      <c r="J32" s="49"/>
      <c r="K32" s="52">
        <f t="shared" si="4"/>
        <v>0</v>
      </c>
      <c r="L32" s="52">
        <f t="shared" si="5"/>
        <v>0</v>
      </c>
      <c r="M32" s="52">
        <f>IF(ISERROR(VLOOKUP('Zahtevek ostali poklici'!$B32,Šifranti!$B$2:$F$66,5,FALSE)),0,VLOOKUP('Zahtevek ostali poklici'!$B32,Šifranti!$B$2:$F$66,5,FALSE))</f>
        <v>0</v>
      </c>
      <c r="N32" s="53"/>
      <c r="O32" s="52">
        <f t="shared" si="6"/>
        <v>0</v>
      </c>
      <c r="P32" s="54">
        <f t="shared" si="7"/>
        <v>0</v>
      </c>
      <c r="Q32" s="55"/>
      <c r="R32" s="52">
        <f t="shared" si="8"/>
        <v>0</v>
      </c>
      <c r="S32" s="53"/>
      <c r="T32" s="52">
        <f t="shared" si="9"/>
        <v>0</v>
      </c>
      <c r="U32" s="56"/>
      <c r="V32" s="53"/>
      <c r="W32" s="52">
        <f t="shared" si="10"/>
        <v>0</v>
      </c>
      <c r="X32" s="53"/>
      <c r="Y32" s="52">
        <f t="shared" si="11"/>
        <v>0</v>
      </c>
      <c r="Z32" s="52">
        <f t="shared" si="12"/>
        <v>0</v>
      </c>
      <c r="AA32" s="48"/>
      <c r="AB32" s="55"/>
      <c r="AC32" s="53">
        <v>0</v>
      </c>
      <c r="AD32" s="52">
        <f t="shared" si="13"/>
        <v>0</v>
      </c>
      <c r="AE32" s="52">
        <f t="shared" si="14"/>
        <v>0</v>
      </c>
      <c r="AF32" s="55"/>
      <c r="AG32" s="52">
        <f t="shared" si="15"/>
        <v>0</v>
      </c>
      <c r="AH32" s="55"/>
      <c r="AI32" s="52">
        <f t="shared" si="16"/>
        <v>0</v>
      </c>
      <c r="AJ32" s="55"/>
      <c r="AK32" s="52">
        <f t="shared" si="17"/>
        <v>0</v>
      </c>
      <c r="AL32" s="55"/>
      <c r="AM32" s="52">
        <f t="shared" si="18"/>
        <v>0</v>
      </c>
      <c r="AN32" s="48"/>
      <c r="AO32" s="55"/>
      <c r="AP32" s="125"/>
      <c r="AQ32" s="57">
        <f t="shared" si="19"/>
        <v>0</v>
      </c>
      <c r="AR32" s="55"/>
      <c r="AS32" s="55"/>
      <c r="AT32" s="52">
        <f t="shared" si="20"/>
        <v>0</v>
      </c>
      <c r="AU32" s="55"/>
      <c r="AV32" s="55"/>
      <c r="AW32" s="55"/>
      <c r="AX32" s="55"/>
      <c r="AY32" s="55"/>
      <c r="AZ32" s="52">
        <f>(K32-AX32)+(AX32*21.86%)+Y32+AQ32+AR32+AT32</f>
        <v>0</v>
      </c>
      <c r="BA32" s="58">
        <f t="shared" si="1"/>
        <v>0</v>
      </c>
      <c r="BB32" s="55"/>
      <c r="BC32" s="59">
        <f t="shared" si="2"/>
        <v>0</v>
      </c>
      <c r="BD32" s="1"/>
    </row>
    <row r="33" spans="1:57" x14ac:dyDescent="0.2">
      <c r="A33" s="48"/>
      <c r="B33" s="48"/>
      <c r="C33" s="49"/>
      <c r="D33" s="50">
        <f t="shared" si="3"/>
        <v>0</v>
      </c>
      <c r="E33" s="51"/>
      <c r="F33" s="51"/>
      <c r="G33" s="49"/>
      <c r="H33" s="49"/>
      <c r="I33" s="49"/>
      <c r="J33" s="49"/>
      <c r="K33" s="52">
        <f t="shared" si="4"/>
        <v>0</v>
      </c>
      <c r="L33" s="52">
        <f t="shared" si="5"/>
        <v>0</v>
      </c>
      <c r="M33" s="52">
        <f>IF(ISERROR(VLOOKUP('Zahtevek ostali poklici'!$B33,Šifranti!$B$2:$F$66,5,FALSE)),0,VLOOKUP('Zahtevek ostali poklici'!$B33,Šifranti!$B$2:$F$66,5,FALSE))</f>
        <v>0</v>
      </c>
      <c r="N33" s="53"/>
      <c r="O33" s="52">
        <f t="shared" si="6"/>
        <v>0</v>
      </c>
      <c r="P33" s="54">
        <f t="shared" si="7"/>
        <v>0</v>
      </c>
      <c r="Q33" s="55"/>
      <c r="R33" s="52">
        <f t="shared" si="8"/>
        <v>0</v>
      </c>
      <c r="S33" s="53"/>
      <c r="T33" s="52">
        <f t="shared" si="9"/>
        <v>0</v>
      </c>
      <c r="U33" s="56"/>
      <c r="V33" s="53"/>
      <c r="W33" s="52">
        <f t="shared" si="10"/>
        <v>0</v>
      </c>
      <c r="X33" s="53"/>
      <c r="Y33" s="52">
        <f t="shared" si="11"/>
        <v>0</v>
      </c>
      <c r="Z33" s="52">
        <f t="shared" si="12"/>
        <v>0</v>
      </c>
      <c r="AA33" s="48"/>
      <c r="AB33" s="55"/>
      <c r="AC33" s="53">
        <v>0</v>
      </c>
      <c r="AD33" s="52">
        <f t="shared" si="13"/>
        <v>0</v>
      </c>
      <c r="AE33" s="52">
        <f t="shared" si="14"/>
        <v>0</v>
      </c>
      <c r="AF33" s="55"/>
      <c r="AG33" s="52">
        <f t="shared" si="15"/>
        <v>0</v>
      </c>
      <c r="AH33" s="55"/>
      <c r="AI33" s="52">
        <f t="shared" si="16"/>
        <v>0</v>
      </c>
      <c r="AJ33" s="55"/>
      <c r="AK33" s="52">
        <f t="shared" si="17"/>
        <v>0</v>
      </c>
      <c r="AL33" s="55"/>
      <c r="AM33" s="52">
        <f t="shared" si="18"/>
        <v>0</v>
      </c>
      <c r="AN33" s="48"/>
      <c r="AO33" s="55"/>
      <c r="AP33" s="125"/>
      <c r="AQ33" s="57">
        <f t="shared" si="19"/>
        <v>0</v>
      </c>
      <c r="AR33" s="55"/>
      <c r="AS33" s="55"/>
      <c r="AT33" s="52">
        <f t="shared" si="20"/>
        <v>0</v>
      </c>
      <c r="AU33" s="55"/>
      <c r="AV33" s="55"/>
      <c r="AW33" s="55"/>
      <c r="AX33" s="55"/>
      <c r="AY33" s="55"/>
      <c r="AZ33" s="52">
        <f t="shared" si="21"/>
        <v>0</v>
      </c>
      <c r="BA33" s="58">
        <f t="shared" si="1"/>
        <v>0</v>
      </c>
      <c r="BB33" s="55"/>
      <c r="BC33" s="59">
        <f t="shared" si="2"/>
        <v>0</v>
      </c>
      <c r="BD33" s="1"/>
    </row>
    <row r="34" spans="1:57" x14ac:dyDescent="0.2">
      <c r="A34" s="48"/>
      <c r="B34" s="48"/>
      <c r="C34" s="49"/>
      <c r="D34" s="50">
        <f t="shared" si="3"/>
        <v>0</v>
      </c>
      <c r="E34" s="51"/>
      <c r="F34" s="51"/>
      <c r="G34" s="49"/>
      <c r="H34" s="49"/>
      <c r="I34" s="49"/>
      <c r="J34" s="49"/>
      <c r="K34" s="52">
        <f t="shared" si="4"/>
        <v>0</v>
      </c>
      <c r="L34" s="52">
        <f t="shared" si="5"/>
        <v>0</v>
      </c>
      <c r="M34" s="52">
        <f>IF(ISERROR(VLOOKUP('Zahtevek ostali poklici'!$B34,Šifranti!$B$2:$F$66,5,FALSE)),0,VLOOKUP('Zahtevek ostali poklici'!$B34,Šifranti!$B$2:$F$66,5,FALSE))</f>
        <v>0</v>
      </c>
      <c r="N34" s="53"/>
      <c r="O34" s="52">
        <f t="shared" si="6"/>
        <v>0</v>
      </c>
      <c r="P34" s="54">
        <f t="shared" si="7"/>
        <v>0</v>
      </c>
      <c r="Q34" s="55"/>
      <c r="R34" s="52">
        <f t="shared" si="8"/>
        <v>0</v>
      </c>
      <c r="S34" s="53"/>
      <c r="T34" s="52">
        <f t="shared" si="9"/>
        <v>0</v>
      </c>
      <c r="U34" s="56"/>
      <c r="V34" s="53"/>
      <c r="W34" s="52">
        <f t="shared" si="10"/>
        <v>0</v>
      </c>
      <c r="X34" s="53"/>
      <c r="Y34" s="52">
        <f t="shared" si="11"/>
        <v>0</v>
      </c>
      <c r="Z34" s="52">
        <f t="shared" si="12"/>
        <v>0</v>
      </c>
      <c r="AA34" s="48"/>
      <c r="AB34" s="55"/>
      <c r="AC34" s="53">
        <v>0</v>
      </c>
      <c r="AD34" s="52">
        <f t="shared" si="13"/>
        <v>0</v>
      </c>
      <c r="AE34" s="52">
        <f t="shared" si="14"/>
        <v>0</v>
      </c>
      <c r="AF34" s="55"/>
      <c r="AG34" s="52">
        <f t="shared" si="15"/>
        <v>0</v>
      </c>
      <c r="AH34" s="55"/>
      <c r="AI34" s="52">
        <f t="shared" si="16"/>
        <v>0</v>
      </c>
      <c r="AJ34" s="55"/>
      <c r="AK34" s="52">
        <f t="shared" si="17"/>
        <v>0</v>
      </c>
      <c r="AL34" s="55"/>
      <c r="AM34" s="52">
        <f t="shared" si="18"/>
        <v>0</v>
      </c>
      <c r="AN34" s="48"/>
      <c r="AO34" s="55"/>
      <c r="AP34" s="125"/>
      <c r="AQ34" s="57">
        <f t="shared" si="19"/>
        <v>0</v>
      </c>
      <c r="AR34" s="55"/>
      <c r="AS34" s="55"/>
      <c r="AT34" s="52">
        <f t="shared" si="20"/>
        <v>0</v>
      </c>
      <c r="AU34" s="55"/>
      <c r="AV34" s="55"/>
      <c r="AW34" s="55"/>
      <c r="AX34" s="55"/>
      <c r="AY34" s="55"/>
      <c r="AZ34" s="52">
        <f t="shared" si="21"/>
        <v>0</v>
      </c>
      <c r="BA34" s="58">
        <f t="shared" si="1"/>
        <v>0</v>
      </c>
      <c r="BB34" s="55"/>
      <c r="BC34" s="59">
        <f t="shared" si="2"/>
        <v>0</v>
      </c>
      <c r="BD34" s="1"/>
    </row>
    <row r="35" spans="1:57" x14ac:dyDescent="0.2">
      <c r="A35" s="48"/>
      <c r="B35" s="48"/>
      <c r="C35" s="49"/>
      <c r="D35" s="50">
        <f t="shared" si="3"/>
        <v>0</v>
      </c>
      <c r="E35" s="51"/>
      <c r="F35" s="51"/>
      <c r="G35" s="49"/>
      <c r="H35" s="49"/>
      <c r="I35" s="49"/>
      <c r="J35" s="49"/>
      <c r="K35" s="52">
        <f t="shared" si="4"/>
        <v>0</v>
      </c>
      <c r="L35" s="52">
        <f t="shared" si="5"/>
        <v>0</v>
      </c>
      <c r="M35" s="52">
        <f>IF(ISERROR(VLOOKUP('Zahtevek ostali poklici'!$B35,Šifranti!$B$2:$F$66,5,FALSE)),0,VLOOKUP('Zahtevek ostali poklici'!$B35,Šifranti!$B$2:$F$66,5,FALSE))</f>
        <v>0</v>
      </c>
      <c r="N35" s="53"/>
      <c r="O35" s="52">
        <f t="shared" si="6"/>
        <v>0</v>
      </c>
      <c r="P35" s="54">
        <f t="shared" si="7"/>
        <v>0</v>
      </c>
      <c r="Q35" s="55"/>
      <c r="R35" s="52">
        <f t="shared" si="8"/>
        <v>0</v>
      </c>
      <c r="S35" s="53"/>
      <c r="T35" s="52">
        <f t="shared" si="9"/>
        <v>0</v>
      </c>
      <c r="U35" s="56"/>
      <c r="V35" s="53"/>
      <c r="W35" s="52">
        <f t="shared" si="10"/>
        <v>0</v>
      </c>
      <c r="X35" s="53"/>
      <c r="Y35" s="52">
        <f t="shared" si="11"/>
        <v>0</v>
      </c>
      <c r="Z35" s="52">
        <f t="shared" si="12"/>
        <v>0</v>
      </c>
      <c r="AA35" s="48"/>
      <c r="AB35" s="55"/>
      <c r="AC35" s="53">
        <v>0</v>
      </c>
      <c r="AD35" s="52">
        <f t="shared" si="13"/>
        <v>0</v>
      </c>
      <c r="AE35" s="52">
        <f t="shared" si="14"/>
        <v>0</v>
      </c>
      <c r="AF35" s="55"/>
      <c r="AG35" s="52">
        <f t="shared" si="15"/>
        <v>0</v>
      </c>
      <c r="AH35" s="55"/>
      <c r="AI35" s="52">
        <f t="shared" si="16"/>
        <v>0</v>
      </c>
      <c r="AJ35" s="55"/>
      <c r="AK35" s="52">
        <f t="shared" si="17"/>
        <v>0</v>
      </c>
      <c r="AL35" s="55"/>
      <c r="AM35" s="52">
        <f t="shared" si="18"/>
        <v>0</v>
      </c>
      <c r="AN35" s="48"/>
      <c r="AO35" s="55"/>
      <c r="AP35" s="125"/>
      <c r="AQ35" s="57">
        <f t="shared" si="19"/>
        <v>0</v>
      </c>
      <c r="AR35" s="55"/>
      <c r="AS35" s="55"/>
      <c r="AT35" s="52">
        <f t="shared" si="20"/>
        <v>0</v>
      </c>
      <c r="AU35" s="55"/>
      <c r="AV35" s="55"/>
      <c r="AW35" s="55"/>
      <c r="AX35" s="55"/>
      <c r="AY35" s="55"/>
      <c r="AZ35" s="52">
        <f t="shared" si="21"/>
        <v>0</v>
      </c>
      <c r="BA35" s="58">
        <f t="shared" si="1"/>
        <v>0</v>
      </c>
      <c r="BB35" s="55"/>
      <c r="BC35" s="59">
        <f t="shared" si="2"/>
        <v>0</v>
      </c>
      <c r="BD35" s="1"/>
    </row>
    <row r="36" spans="1:57" x14ac:dyDescent="0.2">
      <c r="A36" s="48"/>
      <c r="B36" s="48"/>
      <c r="C36" s="49"/>
      <c r="D36" s="50">
        <f t="shared" si="3"/>
        <v>0</v>
      </c>
      <c r="E36" s="51"/>
      <c r="F36" s="51"/>
      <c r="G36" s="49"/>
      <c r="H36" s="49"/>
      <c r="I36" s="49"/>
      <c r="J36" s="49"/>
      <c r="K36" s="52">
        <f t="shared" si="4"/>
        <v>0</v>
      </c>
      <c r="L36" s="52">
        <f t="shared" si="5"/>
        <v>0</v>
      </c>
      <c r="M36" s="52">
        <f>IF(ISERROR(VLOOKUP('Zahtevek ostali poklici'!$B36,Šifranti!$B$2:$F$66,5,FALSE)),0,VLOOKUP('Zahtevek ostali poklici'!$B36,Šifranti!$B$2:$F$66,5,FALSE))</f>
        <v>0</v>
      </c>
      <c r="N36" s="53"/>
      <c r="O36" s="52">
        <f t="shared" si="6"/>
        <v>0</v>
      </c>
      <c r="P36" s="54">
        <f t="shared" si="7"/>
        <v>0</v>
      </c>
      <c r="Q36" s="55"/>
      <c r="R36" s="52">
        <f t="shared" si="8"/>
        <v>0</v>
      </c>
      <c r="S36" s="53"/>
      <c r="T36" s="52">
        <f t="shared" si="9"/>
        <v>0</v>
      </c>
      <c r="U36" s="56"/>
      <c r="V36" s="53"/>
      <c r="W36" s="52">
        <f t="shared" si="10"/>
        <v>0</v>
      </c>
      <c r="X36" s="53"/>
      <c r="Y36" s="52">
        <f t="shared" si="11"/>
        <v>0</v>
      </c>
      <c r="Z36" s="52">
        <f t="shared" si="12"/>
        <v>0</v>
      </c>
      <c r="AA36" s="48"/>
      <c r="AB36" s="55"/>
      <c r="AC36" s="53">
        <v>0</v>
      </c>
      <c r="AD36" s="52">
        <f t="shared" si="13"/>
        <v>0</v>
      </c>
      <c r="AE36" s="52">
        <f t="shared" si="14"/>
        <v>0</v>
      </c>
      <c r="AF36" s="55"/>
      <c r="AG36" s="52">
        <f t="shared" si="15"/>
        <v>0</v>
      </c>
      <c r="AH36" s="55"/>
      <c r="AI36" s="52">
        <f t="shared" si="16"/>
        <v>0</v>
      </c>
      <c r="AJ36" s="55"/>
      <c r="AK36" s="52">
        <f t="shared" si="17"/>
        <v>0</v>
      </c>
      <c r="AL36" s="55"/>
      <c r="AM36" s="52">
        <f t="shared" si="18"/>
        <v>0</v>
      </c>
      <c r="AN36" s="48"/>
      <c r="AO36" s="55"/>
      <c r="AP36" s="125"/>
      <c r="AQ36" s="57">
        <f t="shared" si="19"/>
        <v>0</v>
      </c>
      <c r="AR36" s="55"/>
      <c r="AS36" s="55"/>
      <c r="AT36" s="52">
        <f t="shared" si="20"/>
        <v>0</v>
      </c>
      <c r="AU36" s="55"/>
      <c r="AV36" s="55"/>
      <c r="AW36" s="55"/>
      <c r="AX36" s="55"/>
      <c r="AY36" s="55"/>
      <c r="AZ36" s="52">
        <f t="shared" si="21"/>
        <v>0</v>
      </c>
      <c r="BA36" s="58">
        <f t="shared" si="1"/>
        <v>0</v>
      </c>
      <c r="BB36" s="55"/>
      <c r="BC36" s="59">
        <f t="shared" si="2"/>
        <v>0</v>
      </c>
      <c r="BD36" s="1"/>
    </row>
    <row r="37" spans="1:57" s="6" customFormat="1" x14ac:dyDescent="0.2">
      <c r="A37" s="60"/>
      <c r="B37" s="61" t="s">
        <v>97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2">SUM(N7:N36)</f>
        <v>0</v>
      </c>
      <c r="O37" s="62">
        <f t="shared" si="22"/>
        <v>0</v>
      </c>
      <c r="P37" s="62">
        <f t="shared" si="22"/>
        <v>0</v>
      </c>
      <c r="Q37" s="64">
        <f t="shared" si="22"/>
        <v>0</v>
      </c>
      <c r="R37" s="62">
        <f t="shared" si="22"/>
        <v>0</v>
      </c>
      <c r="S37" s="64">
        <f t="shared" si="22"/>
        <v>0</v>
      </c>
      <c r="T37" s="62">
        <f t="shared" si="22"/>
        <v>0</v>
      </c>
      <c r="U37" s="64"/>
      <c r="V37" s="64">
        <f t="shared" si="22"/>
        <v>0</v>
      </c>
      <c r="W37" s="62">
        <f t="shared" si="22"/>
        <v>0</v>
      </c>
      <c r="X37" s="64">
        <f t="shared" si="22"/>
        <v>0</v>
      </c>
      <c r="Y37" s="62">
        <f t="shared" si="22"/>
        <v>0</v>
      </c>
      <c r="Z37" s="62">
        <f t="shared" si="22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R37" si="23">SUM(AK7:AK36)</f>
        <v>0</v>
      </c>
      <c r="AL37" s="64">
        <f t="shared" si="23"/>
        <v>0</v>
      </c>
      <c r="AM37" s="62">
        <f t="shared" si="23"/>
        <v>0</v>
      </c>
      <c r="AN37" s="64">
        <f t="shared" si="23"/>
        <v>0</v>
      </c>
      <c r="AO37" s="64">
        <f>SUM(AO7:AO36)</f>
        <v>0</v>
      </c>
      <c r="AP37" s="64">
        <f>SUM(AP7:AP36)</f>
        <v>0</v>
      </c>
      <c r="AQ37" s="62">
        <f t="shared" si="23"/>
        <v>0</v>
      </c>
      <c r="AR37" s="64">
        <f t="shared" si="23"/>
        <v>0</v>
      </c>
      <c r="AS37" s="64"/>
      <c r="AT37" s="62">
        <f t="shared" ref="AT37:BC37" si="24">SUM(AT7:AT36)</f>
        <v>0</v>
      </c>
      <c r="AU37" s="64">
        <f t="shared" si="24"/>
        <v>0</v>
      </c>
      <c r="AV37" s="64">
        <f t="shared" si="24"/>
        <v>0</v>
      </c>
      <c r="AW37" s="64">
        <f t="shared" si="24"/>
        <v>0</v>
      </c>
      <c r="AX37" s="64">
        <f t="shared" si="24"/>
        <v>0</v>
      </c>
      <c r="AY37" s="64">
        <f>SUM(AY7:AY36)</f>
        <v>0</v>
      </c>
      <c r="AZ37" s="62">
        <f t="shared" si="24"/>
        <v>0</v>
      </c>
      <c r="BA37" s="62">
        <f t="shared" si="24"/>
        <v>0</v>
      </c>
      <c r="BB37" s="64">
        <f t="shared" si="24"/>
        <v>0</v>
      </c>
      <c r="BC37" s="65">
        <f t="shared" si="24"/>
        <v>0</v>
      </c>
    </row>
    <row r="38" spans="1:57" x14ac:dyDescent="0.2">
      <c r="A38"/>
      <c r="B38"/>
      <c r="C38"/>
    </row>
    <row r="39" spans="1:57" s="69" customFormat="1" ht="11.25" x14ac:dyDescent="0.2">
      <c r="A39" s="66" t="s">
        <v>98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Q39" s="68"/>
      <c r="AR39" s="68"/>
      <c r="AT39" s="72"/>
      <c r="AU39" s="72"/>
      <c r="AV39" s="68"/>
      <c r="AW39" s="72"/>
      <c r="AX39" s="72"/>
      <c r="AY39" s="72"/>
      <c r="AZ39" s="72"/>
      <c r="BA39" s="72"/>
      <c r="BB39" s="68"/>
      <c r="BC39" s="70"/>
      <c r="BD39" s="72"/>
      <c r="BE39" s="68"/>
    </row>
    <row r="40" spans="1:57" s="69" customFormat="1" ht="11.25" x14ac:dyDescent="0.2">
      <c r="A40" s="66" t="s">
        <v>99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Q40" s="68"/>
      <c r="AR40" s="68"/>
      <c r="AT40" s="72"/>
      <c r="AU40" s="72"/>
      <c r="AV40" s="68"/>
      <c r="AW40" s="72"/>
      <c r="AX40" s="72"/>
      <c r="AY40" s="72"/>
      <c r="AZ40" s="72"/>
      <c r="BA40" s="72"/>
      <c r="BB40" s="68"/>
      <c r="BC40" s="70"/>
      <c r="BD40" s="72"/>
      <c r="BE40" s="68"/>
    </row>
    <row r="41" spans="1:57" s="69" customFormat="1" ht="11.25" x14ac:dyDescent="0.2">
      <c r="A41" s="66" t="s">
        <v>100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Q41" s="68"/>
      <c r="AR41" s="68"/>
      <c r="AT41" s="72"/>
      <c r="AU41" s="72"/>
      <c r="AV41" s="68"/>
      <c r="AW41" s="72"/>
      <c r="AX41" s="72"/>
      <c r="AY41" s="72"/>
      <c r="AZ41" s="72"/>
      <c r="BA41" s="72"/>
      <c r="BB41" s="68"/>
      <c r="BC41" s="70"/>
      <c r="BD41" s="72"/>
      <c r="BE41" s="68"/>
    </row>
    <row r="42" spans="1:57" s="69" customFormat="1" ht="11.25" x14ac:dyDescent="0.2">
      <c r="A42" s="66" t="s">
        <v>101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Q42" s="68"/>
      <c r="AR42" s="68"/>
      <c r="AT42" s="72"/>
      <c r="AU42" s="72"/>
      <c r="AV42" s="68"/>
      <c r="AW42" s="72"/>
      <c r="AX42" s="72"/>
      <c r="AY42" s="72"/>
      <c r="AZ42" s="72"/>
      <c r="BA42" s="72"/>
      <c r="BB42" s="68"/>
      <c r="BC42" s="70"/>
      <c r="BD42" s="72"/>
      <c r="BE42" s="68"/>
    </row>
    <row r="43" spans="1:57" s="69" customFormat="1" ht="11.25" x14ac:dyDescent="0.2">
      <c r="A43" s="66" t="s">
        <v>102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Q43" s="68"/>
      <c r="AR43" s="68"/>
      <c r="AT43" s="72"/>
      <c r="AU43" s="72"/>
      <c r="AV43" s="68"/>
      <c r="AW43" s="72"/>
      <c r="AX43" s="72"/>
      <c r="AY43" s="72"/>
      <c r="AZ43" s="72"/>
      <c r="BA43" s="72"/>
      <c r="BB43" s="68"/>
      <c r="BC43" s="70"/>
      <c r="BD43" s="72"/>
      <c r="BE43" s="68"/>
    </row>
    <row r="44" spans="1:57" s="69" customFormat="1" ht="11.25" x14ac:dyDescent="0.2">
      <c r="A44" s="66" t="s">
        <v>103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Q44" s="68"/>
      <c r="AR44" s="68"/>
      <c r="AT44" s="72"/>
      <c r="AU44" s="72"/>
      <c r="AV44" s="68"/>
      <c r="AW44" s="72"/>
      <c r="AX44" s="72"/>
      <c r="AY44" s="72"/>
      <c r="AZ44" s="72"/>
      <c r="BA44" s="72"/>
      <c r="BB44" s="68"/>
      <c r="BC44" s="70"/>
      <c r="BD44" s="72"/>
      <c r="BE44" s="68"/>
    </row>
    <row r="45" spans="1:57" s="69" customFormat="1" ht="11.25" x14ac:dyDescent="0.2">
      <c r="A45" s="66" t="s">
        <v>104</v>
      </c>
      <c r="B45" s="130"/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Q45" s="68"/>
      <c r="AR45" s="68"/>
      <c r="AT45" s="72"/>
      <c r="AU45" s="72"/>
      <c r="AV45" s="68"/>
      <c r="AW45" s="72"/>
      <c r="AX45" s="72"/>
      <c r="AY45" s="72"/>
      <c r="AZ45" s="72"/>
      <c r="BA45" s="72"/>
      <c r="BB45" s="68"/>
      <c r="BC45" s="70"/>
      <c r="BD45" s="72"/>
      <c r="BE45" s="68"/>
    </row>
    <row r="46" spans="1:57" x14ac:dyDescent="0.2">
      <c r="A46"/>
      <c r="B46"/>
      <c r="C46"/>
    </row>
    <row r="47" spans="1:57" x14ac:dyDescent="0.2">
      <c r="A47"/>
      <c r="B47"/>
      <c r="C47"/>
    </row>
    <row r="48" spans="1:57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yQkGskbOerVmOlkYxcFEB2gi1gv5gnJN2/6WvBgCD7rEciIw2MdSkCJFP07qDxVC2QAXf31wHBhS/60N6p7wGA==" saltValue="CUfgwzdrX10DJL/nWz89Rw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2">
    <dataValidation type="list" allowBlank="1" showErrorMessage="1" sqref="AC7:AC36" xr:uid="{00000000-0002-0000-0100-000000000000}">
      <formula1>Neugodni</formula1>
      <formula2>0</formula2>
    </dataValidation>
    <dataValidation type="list" allowBlank="1" showErrorMessage="1" sqref="AN7:AN36" xr:uid="{00000000-0002-0000-0100-000002000000}">
      <formula1>Prizadeti</formula1>
      <formula2>0</formula2>
    </dataValidation>
  </dataValidations>
  <pageMargins left="0.59055118110236227" right="0.43307086614173229" top="0.98425196850393704" bottom="0.70866141732283472" header="0.51181102362204722" footer="0.19685039370078741"/>
  <pageSetup paperSize="9" scale="78" firstPageNumber="0" fitToWidth="6" orientation="landscape" r:id="rId1"/>
  <headerFooter alignWithMargins="0">
    <oddFooter>&amp;CStran &amp;P od &amp;N</oddFooter>
  </headerFooter>
  <colBreaks count="4" manualBreakCount="4">
    <brk id="10" max="1048575" man="1"/>
    <brk id="24" max="1048575" man="1"/>
    <brk id="36" max="1048575" man="1"/>
    <brk id="48" max="1048575" man="1"/>
  </colBreaks>
  <ignoredErrors>
    <ignoredError sqref="AR37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F6682F3-A98E-44FE-8657-D7D04A4E27D3}">
          <x14:formula1>
            <xm:f>Šifranti!$B$2:$B$66</xm:f>
          </x14:formula1>
          <xm:sqref>B7:B36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BD87"/>
  <sheetViews>
    <sheetView workbookViewId="0">
      <pane xSplit="1" ySplit="6" topLeftCell="B7" activePane="bottomRight" state="frozen"/>
      <selection pane="topRight" activeCell="AR1" sqref="AR1"/>
      <selection pane="bottomLeft" activeCell="A7" sqref="A7"/>
      <selection pane="bottomRight" activeCell="A7" sqref="A7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2.85546875" style="1" customWidth="1"/>
    <col min="4" max="4" width="0" style="2" hidden="1" customWidth="1"/>
    <col min="5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2" width="11.42578125" style="1" customWidth="1"/>
    <col min="43" max="43" width="13.5703125" style="2" customWidth="1"/>
    <col min="44" max="44" width="11.28515625" style="1" customWidth="1"/>
    <col min="45" max="45" width="10.140625" style="3" customWidth="1"/>
    <col min="46" max="46" width="11.42578125" style="3" customWidth="1"/>
    <col min="47" max="47" width="11.42578125" style="2" customWidth="1"/>
    <col min="48" max="50" width="11.42578125" style="3" customWidth="1"/>
    <col min="51" max="52" width="11.28515625" style="3" customWidth="1"/>
    <col min="53" max="53" width="11.42578125" style="2" customWidth="1"/>
    <col min="54" max="54" width="11.42578125" customWidth="1"/>
    <col min="55" max="55" width="11.42578125" style="3" customWidth="1"/>
    <col min="56" max="56" width="15" style="1" customWidth="1"/>
    <col min="57" max="16384" width="9.140625" style="1"/>
  </cols>
  <sheetData>
    <row r="1" spans="1:55" customFormat="1" x14ac:dyDescent="0.2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Q1" s="9" t="s">
        <v>18</v>
      </c>
      <c r="AR1" s="10">
        <v>16.34</v>
      </c>
      <c r="AS1" s="2"/>
      <c r="AT1" s="11"/>
      <c r="AU1" s="2"/>
      <c r="AV1" s="2"/>
      <c r="AW1" s="2"/>
      <c r="AX1" s="2"/>
      <c r="AY1" s="2"/>
      <c r="AZ1" s="2"/>
      <c r="BA1" s="2"/>
      <c r="BC1" s="2"/>
    </row>
    <row r="2" spans="1:55" customFormat="1" x14ac:dyDescent="0.2">
      <c r="A2" s="4" t="s">
        <v>105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Q2" s="2"/>
      <c r="AS2" s="2"/>
      <c r="AT2" s="2"/>
      <c r="AU2" s="2"/>
      <c r="AV2" s="2"/>
      <c r="AW2" s="2"/>
      <c r="AX2" s="2"/>
      <c r="AY2" s="2"/>
      <c r="AZ2" s="2"/>
      <c r="BA2" s="2"/>
      <c r="BC2" s="2"/>
    </row>
    <row r="3" spans="1:55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6" t="s">
        <v>34</v>
      </c>
      <c r="AR3" s="14" t="s">
        <v>35</v>
      </c>
      <c r="AS3" s="14" t="s">
        <v>36</v>
      </c>
      <c r="AT3" s="14" t="s">
        <v>37</v>
      </c>
      <c r="AU3" s="22"/>
      <c r="AV3" s="25"/>
      <c r="AW3" s="16" t="s">
        <v>106</v>
      </c>
      <c r="AX3" s="14" t="s">
        <v>39</v>
      </c>
      <c r="AY3" s="16" t="s">
        <v>40</v>
      </c>
      <c r="AZ3" s="14" t="s">
        <v>41</v>
      </c>
      <c r="BA3" s="129" t="s">
        <v>42</v>
      </c>
      <c r="BB3" s="14" t="s">
        <v>43</v>
      </c>
      <c r="BC3" s="14" t="s">
        <v>44</v>
      </c>
    </row>
    <row r="4" spans="1:55" s="26" customFormat="1" x14ac:dyDescent="0.2">
      <c r="A4" s="27"/>
      <c r="B4" s="28"/>
      <c r="C4" s="28"/>
      <c r="D4" s="29" t="s">
        <v>45</v>
      </c>
      <c r="E4" s="27"/>
      <c r="F4" s="30"/>
      <c r="G4" s="30" t="s">
        <v>46</v>
      </c>
      <c r="H4" s="31" t="s">
        <v>47</v>
      </c>
      <c r="I4" s="30" t="s">
        <v>46</v>
      </c>
      <c r="J4" s="28" t="s">
        <v>47</v>
      </c>
      <c r="K4" s="32" t="s">
        <v>48</v>
      </c>
      <c r="L4" s="128"/>
      <c r="M4" s="17" t="s">
        <v>49</v>
      </c>
      <c r="N4" s="17" t="s">
        <v>50</v>
      </c>
      <c r="O4" s="128"/>
      <c r="P4" s="17" t="s">
        <v>50</v>
      </c>
      <c r="Q4" s="20" t="s">
        <v>51</v>
      </c>
      <c r="R4" s="22" t="s">
        <v>52</v>
      </c>
      <c r="S4" s="24" t="s">
        <v>50</v>
      </c>
      <c r="T4" s="33" t="s">
        <v>53</v>
      </c>
      <c r="U4" s="24"/>
      <c r="V4" s="24" t="s">
        <v>50</v>
      </c>
      <c r="W4" s="34" t="s">
        <v>54</v>
      </c>
      <c r="X4" s="28" t="s">
        <v>50</v>
      </c>
      <c r="Y4" s="28"/>
      <c r="Z4" s="180" t="s">
        <v>55</v>
      </c>
      <c r="AA4" s="180"/>
      <c r="AB4" s="180" t="s">
        <v>56</v>
      </c>
      <c r="AC4" s="180"/>
      <c r="AD4" s="180"/>
      <c r="AE4" s="180" t="s">
        <v>57</v>
      </c>
      <c r="AF4" s="180"/>
      <c r="AG4" s="180" t="s">
        <v>58</v>
      </c>
      <c r="AH4" s="180"/>
      <c r="AI4" s="180" t="s">
        <v>59</v>
      </c>
      <c r="AJ4" s="180"/>
      <c r="AK4" s="180" t="s">
        <v>107</v>
      </c>
      <c r="AL4" s="180"/>
      <c r="AM4" s="180" t="s">
        <v>61</v>
      </c>
      <c r="AN4" s="180"/>
      <c r="AO4" s="180"/>
      <c r="AP4" s="128" t="s">
        <v>62</v>
      </c>
      <c r="AQ4" s="128" t="s">
        <v>63</v>
      </c>
      <c r="AR4" s="32" t="s">
        <v>64</v>
      </c>
      <c r="AS4" s="29" t="s">
        <v>65</v>
      </c>
      <c r="AT4" s="29" t="s">
        <v>66</v>
      </c>
      <c r="AU4" s="128" t="s">
        <v>67</v>
      </c>
      <c r="AV4" s="128" t="s">
        <v>68</v>
      </c>
      <c r="AW4" s="29"/>
      <c r="AX4" s="29"/>
      <c r="AY4" s="29" t="s">
        <v>69</v>
      </c>
      <c r="AZ4" s="29" t="s">
        <v>70</v>
      </c>
      <c r="BA4" s="27"/>
      <c r="BB4" s="29" t="s">
        <v>71</v>
      </c>
      <c r="BC4" s="29"/>
    </row>
    <row r="5" spans="1:55" s="44" customFormat="1" ht="11.25" x14ac:dyDescent="0.2">
      <c r="A5" s="35"/>
      <c r="B5" s="36"/>
      <c r="C5" s="36"/>
      <c r="D5" s="37" t="s">
        <v>45</v>
      </c>
      <c r="E5" s="36"/>
      <c r="F5" s="36"/>
      <c r="G5" s="38" t="s">
        <v>72</v>
      </c>
      <c r="H5" s="38" t="s">
        <v>72</v>
      </c>
      <c r="I5" s="38" t="s">
        <v>72</v>
      </c>
      <c r="J5" s="38" t="s">
        <v>72</v>
      </c>
      <c r="K5" s="37" t="s">
        <v>108</v>
      </c>
      <c r="L5" s="37" t="s">
        <v>74</v>
      </c>
      <c r="M5" s="36" t="s">
        <v>75</v>
      </c>
      <c r="N5" s="36"/>
      <c r="O5" s="37" t="s">
        <v>76</v>
      </c>
      <c r="P5" s="36" t="s">
        <v>77</v>
      </c>
      <c r="Q5" s="36"/>
      <c r="R5" s="39" t="s">
        <v>78</v>
      </c>
      <c r="S5" s="40"/>
      <c r="T5" s="38" t="s">
        <v>79</v>
      </c>
      <c r="U5" s="38" t="s">
        <v>80</v>
      </c>
      <c r="V5" s="38"/>
      <c r="W5" s="39" t="s">
        <v>81</v>
      </c>
      <c r="X5" s="38"/>
      <c r="Y5" s="41" t="s">
        <v>109</v>
      </c>
      <c r="Z5" s="37" t="s">
        <v>83</v>
      </c>
      <c r="AA5" s="36" t="s">
        <v>80</v>
      </c>
      <c r="AB5" s="37" t="s">
        <v>84</v>
      </c>
      <c r="AC5" s="36" t="s">
        <v>85</v>
      </c>
      <c r="AD5" s="36" t="s">
        <v>86</v>
      </c>
      <c r="AE5" s="37" t="s">
        <v>87</v>
      </c>
      <c r="AF5" s="36" t="s">
        <v>50</v>
      </c>
      <c r="AG5" s="37" t="s">
        <v>88</v>
      </c>
      <c r="AH5" s="42" t="s">
        <v>50</v>
      </c>
      <c r="AI5" s="37" t="s">
        <v>89</v>
      </c>
      <c r="AJ5" s="42" t="s">
        <v>50</v>
      </c>
      <c r="AK5" s="37" t="s">
        <v>90</v>
      </c>
      <c r="AL5" s="42" t="s">
        <v>50</v>
      </c>
      <c r="AM5" s="37" t="s">
        <v>91</v>
      </c>
      <c r="AN5" s="42" t="s">
        <v>80</v>
      </c>
      <c r="AO5" s="42" t="s">
        <v>50</v>
      </c>
      <c r="AP5" s="40" t="s">
        <v>92</v>
      </c>
      <c r="AQ5" s="39" t="s">
        <v>93</v>
      </c>
      <c r="AR5" s="37"/>
      <c r="AS5" s="43"/>
      <c r="AT5" s="37" t="s">
        <v>94</v>
      </c>
      <c r="AU5" s="37"/>
      <c r="AV5" s="37"/>
      <c r="AW5" s="37" t="s">
        <v>92</v>
      </c>
      <c r="AX5" s="37" t="s">
        <v>92</v>
      </c>
      <c r="AY5" s="37" t="s">
        <v>110</v>
      </c>
      <c r="AZ5" s="37" t="s">
        <v>173</v>
      </c>
      <c r="BA5" s="36" t="s">
        <v>95</v>
      </c>
      <c r="BB5" s="37"/>
      <c r="BC5" s="37" t="s">
        <v>96</v>
      </c>
    </row>
    <row r="6" spans="1:55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46">
        <v>41</v>
      </c>
      <c r="AQ6" s="46">
        <v>42</v>
      </c>
      <c r="AR6" s="46">
        <v>43</v>
      </c>
      <c r="AS6" s="46">
        <v>44</v>
      </c>
      <c r="AT6" s="46">
        <v>45</v>
      </c>
      <c r="AU6" s="46">
        <v>46</v>
      </c>
      <c r="AV6" s="46">
        <v>47</v>
      </c>
      <c r="AW6" s="46">
        <v>48</v>
      </c>
      <c r="AX6" s="46">
        <v>49</v>
      </c>
      <c r="AY6" s="46">
        <v>50</v>
      </c>
      <c r="AZ6" s="46">
        <v>51</v>
      </c>
      <c r="BA6" s="46">
        <v>52</v>
      </c>
      <c r="BB6" s="46">
        <v>53</v>
      </c>
      <c r="BC6" s="46">
        <v>54</v>
      </c>
    </row>
    <row r="7" spans="1:55" x14ac:dyDescent="0.2">
      <c r="A7" s="48"/>
      <c r="B7" s="58" t="str">
        <f>IF(LEN(TRIM(A7))&gt;0,"E017048   ZOBOZDRAVNIK PRIPRAVNIK","")</f>
        <v/>
      </c>
      <c r="C7" s="49"/>
      <c r="D7" s="50">
        <f>BC7</f>
        <v>0</v>
      </c>
      <c r="E7" s="51"/>
      <c r="F7" s="51"/>
      <c r="G7" s="49"/>
      <c r="H7" s="49"/>
      <c r="I7" s="49"/>
      <c r="J7" s="49"/>
      <c r="K7" s="52">
        <f>L7+O7+AW7+AX7+AY7</f>
        <v>0</v>
      </c>
      <c r="L7" s="52">
        <f t="shared" ref="L7:L36" si="0">M7*N7/174</f>
        <v>0</v>
      </c>
      <c r="M7" s="52">
        <f>IF(LEN(TRIM(A7))&gt;0,Šifranti!$F$70,0)</f>
        <v>0</v>
      </c>
      <c r="N7" s="53"/>
      <c r="O7" s="52">
        <f>R7+T7+W7</f>
        <v>0</v>
      </c>
      <c r="P7" s="54">
        <f t="shared" ref="P7:P36" si="1">+S7+V7+X7</f>
        <v>0</v>
      </c>
      <c r="Q7" s="55"/>
      <c r="R7" s="52">
        <f>Q7*S7/174</f>
        <v>0</v>
      </c>
      <c r="S7" s="53"/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</f>
        <v>0</v>
      </c>
      <c r="Z7" s="52">
        <f>L7*AA7/100</f>
        <v>0</v>
      </c>
      <c r="AA7" s="48"/>
      <c r="AB7" s="55"/>
      <c r="AC7" s="53">
        <v>0</v>
      </c>
      <c r="AD7" s="52">
        <f t="shared" ref="AD7:AD36" si="2"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57">
        <f>((K7+Y7)*$AR$1)/100</f>
        <v>0</v>
      </c>
      <c r="AR7" s="55"/>
      <c r="AS7" s="55"/>
      <c r="AT7" s="52">
        <f>AU7+AV7</f>
        <v>0</v>
      </c>
      <c r="AU7" s="55"/>
      <c r="AV7" s="55"/>
      <c r="AW7" s="55"/>
      <c r="AX7" s="55"/>
      <c r="AY7" s="55"/>
      <c r="AZ7" s="52">
        <f>(K7-AX7)+(AX7*21.86%)+Y7+AQ7+AR7+AT7</f>
        <v>0</v>
      </c>
      <c r="BA7" s="58">
        <f>N7+P7</f>
        <v>0</v>
      </c>
      <c r="BB7" s="55"/>
      <c r="BC7" s="59">
        <f>AZ7+BB7</f>
        <v>0</v>
      </c>
    </row>
    <row r="8" spans="1:55" x14ac:dyDescent="0.2">
      <c r="A8" s="48"/>
      <c r="B8" s="58" t="str">
        <f t="shared" ref="B8:B36" si="3">IF(LEN(TRIM(A8))&gt;0,"E017048   ZOBOZDRAVNIK PRIPRAVNIK","")</f>
        <v/>
      </c>
      <c r="C8" s="49"/>
      <c r="D8" s="50">
        <f t="shared" ref="D8:D36" si="4">BC8</f>
        <v>0</v>
      </c>
      <c r="E8" s="51"/>
      <c r="F8" s="51"/>
      <c r="G8" s="49"/>
      <c r="H8" s="49"/>
      <c r="I8" s="49"/>
      <c r="J8" s="49"/>
      <c r="K8" s="52">
        <f t="shared" ref="K8:K36" si="5">L8+O8+AW8+AX8+AY8</f>
        <v>0</v>
      </c>
      <c r="L8" s="52">
        <f t="shared" si="0"/>
        <v>0</v>
      </c>
      <c r="M8" s="52">
        <f>IF(LEN(TRIM(A8))&gt;0,Šifranti!$F$70,0)</f>
        <v>0</v>
      </c>
      <c r="N8" s="53"/>
      <c r="O8" s="52">
        <f t="shared" ref="O8:O36" si="6">R8+T8+W8</f>
        <v>0</v>
      </c>
      <c r="P8" s="54">
        <f t="shared" si="1"/>
        <v>0</v>
      </c>
      <c r="Q8" s="55"/>
      <c r="R8" s="52">
        <f t="shared" ref="R8:R36" si="7">Q8*S8/174</f>
        <v>0</v>
      </c>
      <c r="S8" s="53"/>
      <c r="T8" s="52">
        <f t="shared" ref="T8:T36" si="8">Q8*U8*V8/174</f>
        <v>0</v>
      </c>
      <c r="U8" s="56"/>
      <c r="V8" s="53"/>
      <c r="W8" s="52">
        <f t="shared" ref="W8:W36" si="9">Q8*X8/174</f>
        <v>0</v>
      </c>
      <c r="X8" s="53"/>
      <c r="Y8" s="52">
        <f t="shared" ref="Y8:Y36" si="10">Z8+AD8+AE8+AG8+AI8+AK8+AM8+AP8</f>
        <v>0</v>
      </c>
      <c r="Z8" s="52">
        <f t="shared" ref="Z8:Z36" si="11">L8*AA8/100</f>
        <v>0</v>
      </c>
      <c r="AA8" s="48"/>
      <c r="AB8" s="55"/>
      <c r="AC8" s="53">
        <v>0</v>
      </c>
      <c r="AD8" s="52">
        <f t="shared" si="2"/>
        <v>0</v>
      </c>
      <c r="AE8" s="52">
        <f t="shared" ref="AE8:AE36" si="12">$M8*0.07*AF8/174</f>
        <v>0</v>
      </c>
      <c r="AF8" s="55"/>
      <c r="AG8" s="52">
        <f t="shared" ref="AG8:AG36" si="13">$M8*0.4*AH8/174</f>
        <v>0</v>
      </c>
      <c r="AH8" s="55"/>
      <c r="AI8" s="52">
        <f t="shared" ref="AI8:AI36" si="14">$M8*0.9*AJ8/174</f>
        <v>0</v>
      </c>
      <c r="AJ8" s="55"/>
      <c r="AK8" s="52">
        <f t="shared" ref="AK8:AK36" si="15">$M8*1.2*AL8/174</f>
        <v>0</v>
      </c>
      <c r="AL8" s="55"/>
      <c r="AM8" s="52">
        <f t="shared" ref="AM8:AM36" si="16">$M8*AN8/100*AO8/174</f>
        <v>0</v>
      </c>
      <c r="AN8" s="48"/>
      <c r="AO8" s="55"/>
      <c r="AP8" s="125"/>
      <c r="AQ8" s="57">
        <f t="shared" ref="AQ8:AQ36" si="17">((K8+Y8)*$AR$1)/100</f>
        <v>0</v>
      </c>
      <c r="AR8" s="55"/>
      <c r="AS8" s="55"/>
      <c r="AT8" s="52">
        <f t="shared" ref="AT8:AT36" si="18">AU8+AV8</f>
        <v>0</v>
      </c>
      <c r="AU8" s="55"/>
      <c r="AV8" s="55"/>
      <c r="AW8" s="55"/>
      <c r="AX8" s="55"/>
      <c r="AY8" s="55"/>
      <c r="AZ8" s="52">
        <f t="shared" ref="AZ8:AZ36" si="19">(K8-AX8)+(AX8*21.86%)+Y8+AQ8+AR8+AT8</f>
        <v>0</v>
      </c>
      <c r="BA8" s="58">
        <f t="shared" ref="BA8:BA36" si="20">N8+P8</f>
        <v>0</v>
      </c>
      <c r="BB8" s="55"/>
      <c r="BC8" s="59">
        <f t="shared" ref="BC8:BC36" si="21">AZ8+BB8</f>
        <v>0</v>
      </c>
    </row>
    <row r="9" spans="1:55" x14ac:dyDescent="0.2">
      <c r="A9" s="48"/>
      <c r="B9" s="58" t="str">
        <f t="shared" si="3"/>
        <v/>
      </c>
      <c r="C9" s="49"/>
      <c r="D9" s="50">
        <f t="shared" si="4"/>
        <v>0</v>
      </c>
      <c r="E9" s="51"/>
      <c r="F9" s="51"/>
      <c r="G9" s="49"/>
      <c r="H9" s="49"/>
      <c r="I9" s="49"/>
      <c r="J9" s="49"/>
      <c r="K9" s="52">
        <f t="shared" si="5"/>
        <v>0</v>
      </c>
      <c r="L9" s="52">
        <f t="shared" si="0"/>
        <v>0</v>
      </c>
      <c r="M9" s="52">
        <f>IF(LEN(TRIM(A9))&gt;0,Šifranti!$F$70,0)</f>
        <v>0</v>
      </c>
      <c r="N9" s="53"/>
      <c r="O9" s="52">
        <f t="shared" si="6"/>
        <v>0</v>
      </c>
      <c r="P9" s="54">
        <f t="shared" si="1"/>
        <v>0</v>
      </c>
      <c r="Q9" s="55"/>
      <c r="R9" s="52">
        <f t="shared" si="7"/>
        <v>0</v>
      </c>
      <c r="S9" s="53"/>
      <c r="T9" s="52">
        <f t="shared" si="8"/>
        <v>0</v>
      </c>
      <c r="U9" s="56"/>
      <c r="V9" s="53"/>
      <c r="W9" s="52">
        <f t="shared" si="9"/>
        <v>0</v>
      </c>
      <c r="X9" s="53"/>
      <c r="Y9" s="52">
        <f t="shared" si="10"/>
        <v>0</v>
      </c>
      <c r="Z9" s="52">
        <f t="shared" si="11"/>
        <v>0</v>
      </c>
      <c r="AA9" s="48"/>
      <c r="AB9" s="55"/>
      <c r="AC9" s="53">
        <v>0</v>
      </c>
      <c r="AD9" s="52">
        <f t="shared" si="2"/>
        <v>0</v>
      </c>
      <c r="AE9" s="52">
        <f t="shared" si="12"/>
        <v>0</v>
      </c>
      <c r="AF9" s="55"/>
      <c r="AG9" s="52">
        <f t="shared" si="13"/>
        <v>0</v>
      </c>
      <c r="AH9" s="55"/>
      <c r="AI9" s="52">
        <f t="shared" si="14"/>
        <v>0</v>
      </c>
      <c r="AJ9" s="55"/>
      <c r="AK9" s="52">
        <f t="shared" si="15"/>
        <v>0</v>
      </c>
      <c r="AL9" s="55"/>
      <c r="AM9" s="52">
        <f t="shared" si="16"/>
        <v>0</v>
      </c>
      <c r="AN9" s="48"/>
      <c r="AO9" s="55"/>
      <c r="AP9" s="125"/>
      <c r="AQ9" s="57">
        <f t="shared" si="17"/>
        <v>0</v>
      </c>
      <c r="AR9" s="55"/>
      <c r="AS9" s="55"/>
      <c r="AT9" s="52">
        <f t="shared" si="18"/>
        <v>0</v>
      </c>
      <c r="AU9" s="55"/>
      <c r="AV9" s="55"/>
      <c r="AW9" s="55"/>
      <c r="AX9" s="55"/>
      <c r="AY9" s="55"/>
      <c r="AZ9" s="52">
        <f t="shared" si="19"/>
        <v>0</v>
      </c>
      <c r="BA9" s="58">
        <f t="shared" si="20"/>
        <v>0</v>
      </c>
      <c r="BB9" s="55"/>
      <c r="BC9" s="59">
        <f t="shared" si="21"/>
        <v>0</v>
      </c>
    </row>
    <row r="10" spans="1:55" x14ac:dyDescent="0.2">
      <c r="A10" s="48"/>
      <c r="B10" s="58" t="str">
        <f t="shared" si="3"/>
        <v/>
      </c>
      <c r="C10" s="49"/>
      <c r="D10" s="50">
        <f t="shared" si="4"/>
        <v>0</v>
      </c>
      <c r="E10" s="51"/>
      <c r="F10" s="51"/>
      <c r="G10" s="49"/>
      <c r="H10" s="49"/>
      <c r="I10" s="49"/>
      <c r="J10" s="49"/>
      <c r="K10" s="52">
        <f t="shared" si="5"/>
        <v>0</v>
      </c>
      <c r="L10" s="52">
        <f t="shared" si="0"/>
        <v>0</v>
      </c>
      <c r="M10" s="52">
        <f>IF(LEN(TRIM(A10))&gt;0,Šifranti!$F$70,0)</f>
        <v>0</v>
      </c>
      <c r="N10" s="53"/>
      <c r="O10" s="52">
        <f t="shared" si="6"/>
        <v>0</v>
      </c>
      <c r="P10" s="54">
        <f t="shared" si="1"/>
        <v>0</v>
      </c>
      <c r="Q10" s="55"/>
      <c r="R10" s="52">
        <f t="shared" si="7"/>
        <v>0</v>
      </c>
      <c r="S10" s="53"/>
      <c r="T10" s="52">
        <f t="shared" si="8"/>
        <v>0</v>
      </c>
      <c r="U10" s="56"/>
      <c r="V10" s="53"/>
      <c r="W10" s="52">
        <f t="shared" si="9"/>
        <v>0</v>
      </c>
      <c r="X10" s="53"/>
      <c r="Y10" s="52">
        <f t="shared" si="10"/>
        <v>0</v>
      </c>
      <c r="Z10" s="52">
        <f t="shared" si="11"/>
        <v>0</v>
      </c>
      <c r="AA10" s="48"/>
      <c r="AB10" s="55"/>
      <c r="AC10" s="53">
        <v>0</v>
      </c>
      <c r="AD10" s="52">
        <f t="shared" si="2"/>
        <v>0</v>
      </c>
      <c r="AE10" s="52">
        <f t="shared" si="12"/>
        <v>0</v>
      </c>
      <c r="AF10" s="55"/>
      <c r="AG10" s="52">
        <f t="shared" si="13"/>
        <v>0</v>
      </c>
      <c r="AH10" s="55"/>
      <c r="AI10" s="52">
        <f t="shared" si="14"/>
        <v>0</v>
      </c>
      <c r="AJ10" s="55"/>
      <c r="AK10" s="52">
        <f t="shared" si="15"/>
        <v>0</v>
      </c>
      <c r="AL10" s="55"/>
      <c r="AM10" s="52">
        <f t="shared" si="16"/>
        <v>0</v>
      </c>
      <c r="AN10" s="48"/>
      <c r="AO10" s="55"/>
      <c r="AP10" s="125"/>
      <c r="AQ10" s="57">
        <f t="shared" si="17"/>
        <v>0</v>
      </c>
      <c r="AR10" s="55"/>
      <c r="AS10" s="55"/>
      <c r="AT10" s="52">
        <f t="shared" si="18"/>
        <v>0</v>
      </c>
      <c r="AU10" s="55"/>
      <c r="AV10" s="55"/>
      <c r="AW10" s="55"/>
      <c r="AX10" s="55"/>
      <c r="AY10" s="55"/>
      <c r="AZ10" s="52">
        <f t="shared" si="19"/>
        <v>0</v>
      </c>
      <c r="BA10" s="58">
        <f t="shared" si="20"/>
        <v>0</v>
      </c>
      <c r="BB10" s="55"/>
      <c r="BC10" s="59">
        <f t="shared" si="21"/>
        <v>0</v>
      </c>
    </row>
    <row r="11" spans="1:55" x14ac:dyDescent="0.2">
      <c r="A11" s="48"/>
      <c r="B11" s="58" t="str">
        <f t="shared" si="3"/>
        <v/>
      </c>
      <c r="C11" s="49"/>
      <c r="D11" s="50">
        <f t="shared" si="4"/>
        <v>0</v>
      </c>
      <c r="E11" s="51"/>
      <c r="F11" s="51"/>
      <c r="G11" s="49"/>
      <c r="H11" s="49"/>
      <c r="I11" s="49"/>
      <c r="J11" s="49"/>
      <c r="K11" s="52">
        <f t="shared" si="5"/>
        <v>0</v>
      </c>
      <c r="L11" s="52">
        <f t="shared" si="0"/>
        <v>0</v>
      </c>
      <c r="M11" s="52">
        <f>IF(LEN(TRIM(A11))&gt;0,Šifranti!$F$70,0)</f>
        <v>0</v>
      </c>
      <c r="N11" s="53"/>
      <c r="O11" s="52">
        <f t="shared" si="6"/>
        <v>0</v>
      </c>
      <c r="P11" s="54">
        <f t="shared" si="1"/>
        <v>0</v>
      </c>
      <c r="Q11" s="55"/>
      <c r="R11" s="52">
        <f t="shared" si="7"/>
        <v>0</v>
      </c>
      <c r="S11" s="53"/>
      <c r="T11" s="52">
        <f t="shared" si="8"/>
        <v>0</v>
      </c>
      <c r="U11" s="56"/>
      <c r="V11" s="53"/>
      <c r="W11" s="52">
        <f t="shared" si="9"/>
        <v>0</v>
      </c>
      <c r="X11" s="53"/>
      <c r="Y11" s="52">
        <f t="shared" si="10"/>
        <v>0</v>
      </c>
      <c r="Z11" s="52">
        <f t="shared" si="11"/>
        <v>0</v>
      </c>
      <c r="AA11" s="48"/>
      <c r="AB11" s="55"/>
      <c r="AC11" s="53">
        <v>0</v>
      </c>
      <c r="AD11" s="52">
        <f t="shared" si="2"/>
        <v>0</v>
      </c>
      <c r="AE11" s="52">
        <f t="shared" si="12"/>
        <v>0</v>
      </c>
      <c r="AF11" s="55"/>
      <c r="AG11" s="52">
        <f t="shared" si="13"/>
        <v>0</v>
      </c>
      <c r="AH11" s="55"/>
      <c r="AI11" s="52">
        <f t="shared" si="14"/>
        <v>0</v>
      </c>
      <c r="AJ11" s="55"/>
      <c r="AK11" s="52">
        <f t="shared" si="15"/>
        <v>0</v>
      </c>
      <c r="AL11" s="55"/>
      <c r="AM11" s="52">
        <f t="shared" si="16"/>
        <v>0</v>
      </c>
      <c r="AN11" s="48"/>
      <c r="AO11" s="55"/>
      <c r="AP11" s="125"/>
      <c r="AQ11" s="57">
        <f t="shared" si="17"/>
        <v>0</v>
      </c>
      <c r="AR11" s="55"/>
      <c r="AS11" s="55"/>
      <c r="AT11" s="52">
        <f t="shared" si="18"/>
        <v>0</v>
      </c>
      <c r="AU11" s="55"/>
      <c r="AV11" s="55"/>
      <c r="AW11" s="55"/>
      <c r="AX11" s="55"/>
      <c r="AY11" s="55"/>
      <c r="AZ11" s="52">
        <f t="shared" si="19"/>
        <v>0</v>
      </c>
      <c r="BA11" s="58">
        <f t="shared" si="20"/>
        <v>0</v>
      </c>
      <c r="BB11" s="55"/>
      <c r="BC11" s="59">
        <f t="shared" si="21"/>
        <v>0</v>
      </c>
    </row>
    <row r="12" spans="1:55" x14ac:dyDescent="0.2">
      <c r="A12" s="48"/>
      <c r="B12" s="58" t="str">
        <f t="shared" si="3"/>
        <v/>
      </c>
      <c r="C12" s="49"/>
      <c r="D12" s="50">
        <f t="shared" si="4"/>
        <v>0</v>
      </c>
      <c r="E12" s="51"/>
      <c r="F12" s="51"/>
      <c r="G12" s="49"/>
      <c r="H12" s="49"/>
      <c r="I12" s="49"/>
      <c r="J12" s="49"/>
      <c r="K12" s="52">
        <f t="shared" si="5"/>
        <v>0</v>
      </c>
      <c r="L12" s="52">
        <f t="shared" si="0"/>
        <v>0</v>
      </c>
      <c r="M12" s="52">
        <f>IF(LEN(TRIM(A12))&gt;0,Šifranti!$F$70,0)</f>
        <v>0</v>
      </c>
      <c r="N12" s="53"/>
      <c r="O12" s="52">
        <f t="shared" si="6"/>
        <v>0</v>
      </c>
      <c r="P12" s="54">
        <f t="shared" si="1"/>
        <v>0</v>
      </c>
      <c r="Q12" s="55"/>
      <c r="R12" s="52">
        <f t="shared" si="7"/>
        <v>0</v>
      </c>
      <c r="S12" s="53"/>
      <c r="T12" s="52">
        <f t="shared" si="8"/>
        <v>0</v>
      </c>
      <c r="U12" s="56"/>
      <c r="V12" s="53"/>
      <c r="W12" s="52">
        <f t="shared" si="9"/>
        <v>0</v>
      </c>
      <c r="X12" s="53"/>
      <c r="Y12" s="52">
        <f t="shared" si="10"/>
        <v>0</v>
      </c>
      <c r="Z12" s="52">
        <f t="shared" si="11"/>
        <v>0</v>
      </c>
      <c r="AA12" s="48"/>
      <c r="AB12" s="55"/>
      <c r="AC12" s="53">
        <v>0</v>
      </c>
      <c r="AD12" s="52">
        <f t="shared" si="2"/>
        <v>0</v>
      </c>
      <c r="AE12" s="52">
        <f t="shared" si="12"/>
        <v>0</v>
      </c>
      <c r="AF12" s="55"/>
      <c r="AG12" s="52">
        <f t="shared" si="13"/>
        <v>0</v>
      </c>
      <c r="AH12" s="55"/>
      <c r="AI12" s="52">
        <f t="shared" si="14"/>
        <v>0</v>
      </c>
      <c r="AJ12" s="55"/>
      <c r="AK12" s="52">
        <f t="shared" si="15"/>
        <v>0</v>
      </c>
      <c r="AL12" s="55"/>
      <c r="AM12" s="52">
        <f t="shared" si="16"/>
        <v>0</v>
      </c>
      <c r="AN12" s="48"/>
      <c r="AO12" s="55"/>
      <c r="AP12" s="125"/>
      <c r="AQ12" s="57">
        <f t="shared" si="17"/>
        <v>0</v>
      </c>
      <c r="AR12" s="55"/>
      <c r="AS12" s="55"/>
      <c r="AT12" s="52">
        <f t="shared" si="18"/>
        <v>0</v>
      </c>
      <c r="AU12" s="55"/>
      <c r="AV12" s="55"/>
      <c r="AW12" s="55"/>
      <c r="AX12" s="55"/>
      <c r="AY12" s="55"/>
      <c r="AZ12" s="52">
        <f t="shared" si="19"/>
        <v>0</v>
      </c>
      <c r="BA12" s="58">
        <f t="shared" si="20"/>
        <v>0</v>
      </c>
      <c r="BB12" s="55"/>
      <c r="BC12" s="59">
        <f t="shared" si="21"/>
        <v>0</v>
      </c>
    </row>
    <row r="13" spans="1:55" x14ac:dyDescent="0.2">
      <c r="A13" s="48"/>
      <c r="B13" s="58" t="str">
        <f t="shared" si="3"/>
        <v/>
      </c>
      <c r="C13" s="49"/>
      <c r="D13" s="50">
        <f t="shared" si="4"/>
        <v>0</v>
      </c>
      <c r="E13" s="51"/>
      <c r="F13" s="51"/>
      <c r="G13" s="49"/>
      <c r="H13" s="49"/>
      <c r="I13" s="49"/>
      <c r="J13" s="49"/>
      <c r="K13" s="52">
        <f t="shared" si="5"/>
        <v>0</v>
      </c>
      <c r="L13" s="52">
        <f t="shared" si="0"/>
        <v>0</v>
      </c>
      <c r="M13" s="52">
        <f>IF(LEN(TRIM(A13))&gt;0,Šifranti!$F$70,0)</f>
        <v>0</v>
      </c>
      <c r="N13" s="53"/>
      <c r="O13" s="52">
        <f t="shared" si="6"/>
        <v>0</v>
      </c>
      <c r="P13" s="54">
        <f t="shared" si="1"/>
        <v>0</v>
      </c>
      <c r="Q13" s="55"/>
      <c r="R13" s="52">
        <f t="shared" si="7"/>
        <v>0</v>
      </c>
      <c r="S13" s="53"/>
      <c r="T13" s="52">
        <f t="shared" si="8"/>
        <v>0</v>
      </c>
      <c r="U13" s="56"/>
      <c r="V13" s="53"/>
      <c r="W13" s="52">
        <f t="shared" si="9"/>
        <v>0</v>
      </c>
      <c r="X13" s="53"/>
      <c r="Y13" s="52">
        <f t="shared" si="10"/>
        <v>0</v>
      </c>
      <c r="Z13" s="52">
        <f t="shared" si="11"/>
        <v>0</v>
      </c>
      <c r="AA13" s="48"/>
      <c r="AB13" s="55"/>
      <c r="AC13" s="53">
        <v>0</v>
      </c>
      <c r="AD13" s="52">
        <f t="shared" si="2"/>
        <v>0</v>
      </c>
      <c r="AE13" s="52">
        <f t="shared" si="12"/>
        <v>0</v>
      </c>
      <c r="AF13" s="55"/>
      <c r="AG13" s="52">
        <f t="shared" si="13"/>
        <v>0</v>
      </c>
      <c r="AH13" s="55"/>
      <c r="AI13" s="52">
        <f t="shared" si="14"/>
        <v>0</v>
      </c>
      <c r="AJ13" s="55"/>
      <c r="AK13" s="52">
        <f t="shared" si="15"/>
        <v>0</v>
      </c>
      <c r="AL13" s="55"/>
      <c r="AM13" s="52">
        <f t="shared" si="16"/>
        <v>0</v>
      </c>
      <c r="AN13" s="48"/>
      <c r="AO13" s="55"/>
      <c r="AP13" s="125"/>
      <c r="AQ13" s="57">
        <f t="shared" si="17"/>
        <v>0</v>
      </c>
      <c r="AR13" s="55"/>
      <c r="AS13" s="55"/>
      <c r="AT13" s="52">
        <f t="shared" si="18"/>
        <v>0</v>
      </c>
      <c r="AU13" s="55"/>
      <c r="AV13" s="55"/>
      <c r="AW13" s="55"/>
      <c r="AX13" s="55"/>
      <c r="AY13" s="55"/>
      <c r="AZ13" s="52">
        <f t="shared" si="19"/>
        <v>0</v>
      </c>
      <c r="BA13" s="58">
        <f t="shared" si="20"/>
        <v>0</v>
      </c>
      <c r="BB13" s="55"/>
      <c r="BC13" s="59">
        <f t="shared" si="21"/>
        <v>0</v>
      </c>
    </row>
    <row r="14" spans="1:55" x14ac:dyDescent="0.2">
      <c r="A14" s="48"/>
      <c r="B14" s="58" t="str">
        <f t="shared" si="3"/>
        <v/>
      </c>
      <c r="C14" s="49"/>
      <c r="D14" s="50">
        <f t="shared" si="4"/>
        <v>0</v>
      </c>
      <c r="E14" s="51"/>
      <c r="F14" s="51"/>
      <c r="G14" s="49"/>
      <c r="H14" s="49"/>
      <c r="I14" s="49"/>
      <c r="J14" s="49"/>
      <c r="K14" s="52">
        <f t="shared" si="5"/>
        <v>0</v>
      </c>
      <c r="L14" s="52">
        <f t="shared" si="0"/>
        <v>0</v>
      </c>
      <c r="M14" s="52">
        <f>IF(LEN(TRIM(A14))&gt;0,Šifranti!$F$70,0)</f>
        <v>0</v>
      </c>
      <c r="N14" s="53"/>
      <c r="O14" s="52">
        <f t="shared" si="6"/>
        <v>0</v>
      </c>
      <c r="P14" s="54">
        <f t="shared" si="1"/>
        <v>0</v>
      </c>
      <c r="Q14" s="55"/>
      <c r="R14" s="52">
        <f t="shared" si="7"/>
        <v>0</v>
      </c>
      <c r="S14" s="53"/>
      <c r="T14" s="52">
        <f t="shared" si="8"/>
        <v>0</v>
      </c>
      <c r="U14" s="56"/>
      <c r="V14" s="53"/>
      <c r="W14" s="52">
        <f t="shared" si="9"/>
        <v>0</v>
      </c>
      <c r="X14" s="53"/>
      <c r="Y14" s="52">
        <f t="shared" si="10"/>
        <v>0</v>
      </c>
      <c r="Z14" s="52">
        <f t="shared" si="11"/>
        <v>0</v>
      </c>
      <c r="AA14" s="48"/>
      <c r="AB14" s="55"/>
      <c r="AC14" s="53">
        <v>0</v>
      </c>
      <c r="AD14" s="52">
        <f t="shared" si="2"/>
        <v>0</v>
      </c>
      <c r="AE14" s="52">
        <f t="shared" si="12"/>
        <v>0</v>
      </c>
      <c r="AF14" s="55"/>
      <c r="AG14" s="52">
        <f t="shared" si="13"/>
        <v>0</v>
      </c>
      <c r="AH14" s="55"/>
      <c r="AI14" s="52">
        <f t="shared" si="14"/>
        <v>0</v>
      </c>
      <c r="AJ14" s="55"/>
      <c r="AK14" s="52">
        <f t="shared" si="15"/>
        <v>0</v>
      </c>
      <c r="AL14" s="55"/>
      <c r="AM14" s="52">
        <f t="shared" si="16"/>
        <v>0</v>
      </c>
      <c r="AN14" s="48"/>
      <c r="AO14" s="55"/>
      <c r="AP14" s="125"/>
      <c r="AQ14" s="57">
        <f t="shared" si="17"/>
        <v>0</v>
      </c>
      <c r="AR14" s="55"/>
      <c r="AS14" s="55"/>
      <c r="AT14" s="52">
        <f t="shared" si="18"/>
        <v>0</v>
      </c>
      <c r="AU14" s="55"/>
      <c r="AV14" s="55"/>
      <c r="AW14" s="55"/>
      <c r="AX14" s="55"/>
      <c r="AY14" s="55"/>
      <c r="AZ14" s="52">
        <f t="shared" si="19"/>
        <v>0</v>
      </c>
      <c r="BA14" s="58">
        <f t="shared" si="20"/>
        <v>0</v>
      </c>
      <c r="BB14" s="55"/>
      <c r="BC14" s="59">
        <f t="shared" si="21"/>
        <v>0</v>
      </c>
    </row>
    <row r="15" spans="1:55" x14ac:dyDescent="0.2">
      <c r="A15" s="48"/>
      <c r="B15" s="58" t="str">
        <f t="shared" si="3"/>
        <v/>
      </c>
      <c r="C15" s="49"/>
      <c r="D15" s="50">
        <f t="shared" si="4"/>
        <v>0</v>
      </c>
      <c r="E15" s="51"/>
      <c r="F15" s="51"/>
      <c r="G15" s="49"/>
      <c r="H15" s="49"/>
      <c r="I15" s="49"/>
      <c r="J15" s="49"/>
      <c r="K15" s="52">
        <f t="shared" si="5"/>
        <v>0</v>
      </c>
      <c r="L15" s="52">
        <f t="shared" si="0"/>
        <v>0</v>
      </c>
      <c r="M15" s="52">
        <f>IF(LEN(TRIM(A15))&gt;0,Šifranti!$F$70,0)</f>
        <v>0</v>
      </c>
      <c r="N15" s="53"/>
      <c r="O15" s="52">
        <f t="shared" si="6"/>
        <v>0</v>
      </c>
      <c r="P15" s="54">
        <f t="shared" si="1"/>
        <v>0</v>
      </c>
      <c r="Q15" s="55"/>
      <c r="R15" s="52">
        <f t="shared" si="7"/>
        <v>0</v>
      </c>
      <c r="S15" s="53"/>
      <c r="T15" s="52">
        <f t="shared" si="8"/>
        <v>0</v>
      </c>
      <c r="U15" s="56"/>
      <c r="V15" s="53"/>
      <c r="W15" s="52">
        <f t="shared" si="9"/>
        <v>0</v>
      </c>
      <c r="X15" s="53"/>
      <c r="Y15" s="52">
        <f t="shared" si="10"/>
        <v>0</v>
      </c>
      <c r="Z15" s="52">
        <f t="shared" si="11"/>
        <v>0</v>
      </c>
      <c r="AA15" s="48"/>
      <c r="AB15" s="55"/>
      <c r="AC15" s="53">
        <v>0</v>
      </c>
      <c r="AD15" s="52">
        <f t="shared" si="2"/>
        <v>0</v>
      </c>
      <c r="AE15" s="52">
        <f t="shared" si="12"/>
        <v>0</v>
      </c>
      <c r="AF15" s="55"/>
      <c r="AG15" s="52">
        <f t="shared" si="13"/>
        <v>0</v>
      </c>
      <c r="AH15" s="55"/>
      <c r="AI15" s="52">
        <f t="shared" si="14"/>
        <v>0</v>
      </c>
      <c r="AJ15" s="55"/>
      <c r="AK15" s="52">
        <f t="shared" si="15"/>
        <v>0</v>
      </c>
      <c r="AL15" s="55"/>
      <c r="AM15" s="52">
        <f t="shared" si="16"/>
        <v>0</v>
      </c>
      <c r="AN15" s="48"/>
      <c r="AO15" s="55"/>
      <c r="AP15" s="125"/>
      <c r="AQ15" s="57">
        <f t="shared" si="17"/>
        <v>0</v>
      </c>
      <c r="AR15" s="55"/>
      <c r="AS15" s="55"/>
      <c r="AT15" s="52">
        <f t="shared" si="18"/>
        <v>0</v>
      </c>
      <c r="AU15" s="55"/>
      <c r="AV15" s="55"/>
      <c r="AW15" s="55"/>
      <c r="AX15" s="55"/>
      <c r="AY15" s="55"/>
      <c r="AZ15" s="52">
        <f t="shared" si="19"/>
        <v>0</v>
      </c>
      <c r="BA15" s="58">
        <f t="shared" si="20"/>
        <v>0</v>
      </c>
      <c r="BB15" s="55"/>
      <c r="BC15" s="59">
        <f t="shared" si="21"/>
        <v>0</v>
      </c>
    </row>
    <row r="16" spans="1:55" x14ac:dyDescent="0.2">
      <c r="A16" s="48"/>
      <c r="B16" s="58" t="str">
        <f t="shared" si="3"/>
        <v/>
      </c>
      <c r="C16" s="49"/>
      <c r="D16" s="50">
        <f t="shared" si="4"/>
        <v>0</v>
      </c>
      <c r="E16" s="51"/>
      <c r="F16" s="51"/>
      <c r="G16" s="49"/>
      <c r="H16" s="49"/>
      <c r="I16" s="49"/>
      <c r="J16" s="49"/>
      <c r="K16" s="52">
        <f t="shared" si="5"/>
        <v>0</v>
      </c>
      <c r="L16" s="52">
        <f t="shared" si="0"/>
        <v>0</v>
      </c>
      <c r="M16" s="52">
        <f>IF(LEN(TRIM(A16))&gt;0,Šifranti!$F$70,0)</f>
        <v>0</v>
      </c>
      <c r="N16" s="53"/>
      <c r="O16" s="52">
        <f t="shared" si="6"/>
        <v>0</v>
      </c>
      <c r="P16" s="54">
        <f t="shared" si="1"/>
        <v>0</v>
      </c>
      <c r="Q16" s="55"/>
      <c r="R16" s="52">
        <f t="shared" si="7"/>
        <v>0</v>
      </c>
      <c r="S16" s="53"/>
      <c r="T16" s="52">
        <f t="shared" si="8"/>
        <v>0</v>
      </c>
      <c r="U16" s="56"/>
      <c r="V16" s="53"/>
      <c r="W16" s="52">
        <f t="shared" si="9"/>
        <v>0</v>
      </c>
      <c r="X16" s="53"/>
      <c r="Y16" s="52">
        <f t="shared" si="10"/>
        <v>0</v>
      </c>
      <c r="Z16" s="52">
        <f t="shared" si="11"/>
        <v>0</v>
      </c>
      <c r="AA16" s="48"/>
      <c r="AB16" s="55"/>
      <c r="AC16" s="53">
        <v>0</v>
      </c>
      <c r="AD16" s="52">
        <f t="shared" si="2"/>
        <v>0</v>
      </c>
      <c r="AE16" s="52">
        <f t="shared" si="12"/>
        <v>0</v>
      </c>
      <c r="AF16" s="55"/>
      <c r="AG16" s="52">
        <f t="shared" si="13"/>
        <v>0</v>
      </c>
      <c r="AH16" s="55"/>
      <c r="AI16" s="52">
        <f t="shared" si="14"/>
        <v>0</v>
      </c>
      <c r="AJ16" s="55"/>
      <c r="AK16" s="52">
        <f t="shared" si="15"/>
        <v>0</v>
      </c>
      <c r="AL16" s="55"/>
      <c r="AM16" s="52">
        <f t="shared" si="16"/>
        <v>0</v>
      </c>
      <c r="AN16" s="48"/>
      <c r="AO16" s="55"/>
      <c r="AP16" s="125"/>
      <c r="AQ16" s="57">
        <f t="shared" si="17"/>
        <v>0</v>
      </c>
      <c r="AR16" s="55"/>
      <c r="AS16" s="55"/>
      <c r="AT16" s="52">
        <f t="shared" si="18"/>
        <v>0</v>
      </c>
      <c r="AU16" s="55"/>
      <c r="AV16" s="55"/>
      <c r="AW16" s="55"/>
      <c r="AX16" s="55"/>
      <c r="AY16" s="55"/>
      <c r="AZ16" s="52">
        <f t="shared" si="19"/>
        <v>0</v>
      </c>
      <c r="BA16" s="58">
        <f t="shared" si="20"/>
        <v>0</v>
      </c>
      <c r="BB16" s="55"/>
      <c r="BC16" s="59">
        <f t="shared" si="21"/>
        <v>0</v>
      </c>
    </row>
    <row r="17" spans="1:55" x14ac:dyDescent="0.2">
      <c r="A17" s="48"/>
      <c r="B17" s="58" t="str">
        <f t="shared" si="3"/>
        <v/>
      </c>
      <c r="C17" s="49"/>
      <c r="D17" s="50">
        <f t="shared" si="4"/>
        <v>0</v>
      </c>
      <c r="E17" s="51"/>
      <c r="F17" s="51"/>
      <c r="G17" s="49"/>
      <c r="H17" s="49"/>
      <c r="I17" s="49"/>
      <c r="J17" s="49"/>
      <c r="K17" s="52">
        <f t="shared" si="5"/>
        <v>0</v>
      </c>
      <c r="L17" s="52">
        <f t="shared" si="0"/>
        <v>0</v>
      </c>
      <c r="M17" s="52">
        <f>IF(LEN(TRIM(A17))&gt;0,Šifranti!$F$70,0)</f>
        <v>0</v>
      </c>
      <c r="N17" s="53"/>
      <c r="O17" s="52">
        <f t="shared" si="6"/>
        <v>0</v>
      </c>
      <c r="P17" s="54">
        <f t="shared" si="1"/>
        <v>0</v>
      </c>
      <c r="Q17" s="55"/>
      <c r="R17" s="52">
        <f t="shared" si="7"/>
        <v>0</v>
      </c>
      <c r="S17" s="53"/>
      <c r="T17" s="52">
        <f t="shared" si="8"/>
        <v>0</v>
      </c>
      <c r="U17" s="56"/>
      <c r="V17" s="53"/>
      <c r="W17" s="52">
        <f t="shared" si="9"/>
        <v>0</v>
      </c>
      <c r="X17" s="53"/>
      <c r="Y17" s="52">
        <f t="shared" si="10"/>
        <v>0</v>
      </c>
      <c r="Z17" s="52">
        <f t="shared" si="11"/>
        <v>0</v>
      </c>
      <c r="AA17" s="48"/>
      <c r="AB17" s="55"/>
      <c r="AC17" s="53">
        <v>0</v>
      </c>
      <c r="AD17" s="52">
        <f t="shared" si="2"/>
        <v>0</v>
      </c>
      <c r="AE17" s="52">
        <f t="shared" si="12"/>
        <v>0</v>
      </c>
      <c r="AF17" s="55"/>
      <c r="AG17" s="52">
        <f t="shared" si="13"/>
        <v>0</v>
      </c>
      <c r="AH17" s="55"/>
      <c r="AI17" s="52">
        <f t="shared" si="14"/>
        <v>0</v>
      </c>
      <c r="AJ17" s="55"/>
      <c r="AK17" s="52">
        <f t="shared" si="15"/>
        <v>0</v>
      </c>
      <c r="AL17" s="55"/>
      <c r="AM17" s="52">
        <f t="shared" si="16"/>
        <v>0</v>
      </c>
      <c r="AN17" s="48"/>
      <c r="AO17" s="55"/>
      <c r="AP17" s="125"/>
      <c r="AQ17" s="57">
        <f t="shared" si="17"/>
        <v>0</v>
      </c>
      <c r="AR17" s="55"/>
      <c r="AS17" s="55"/>
      <c r="AT17" s="52">
        <f t="shared" si="18"/>
        <v>0</v>
      </c>
      <c r="AU17" s="55"/>
      <c r="AV17" s="55"/>
      <c r="AW17" s="55"/>
      <c r="AX17" s="55"/>
      <c r="AY17" s="55"/>
      <c r="AZ17" s="52">
        <f t="shared" si="19"/>
        <v>0</v>
      </c>
      <c r="BA17" s="58">
        <f t="shared" si="20"/>
        <v>0</v>
      </c>
      <c r="BB17" s="55"/>
      <c r="BC17" s="59">
        <f t="shared" si="21"/>
        <v>0</v>
      </c>
    </row>
    <row r="18" spans="1:55" x14ac:dyDescent="0.2">
      <c r="A18" s="48"/>
      <c r="B18" s="58" t="str">
        <f t="shared" si="3"/>
        <v/>
      </c>
      <c r="C18" s="49"/>
      <c r="D18" s="50">
        <f t="shared" si="4"/>
        <v>0</v>
      </c>
      <c r="E18" s="51"/>
      <c r="F18" s="51"/>
      <c r="G18" s="49"/>
      <c r="H18" s="49"/>
      <c r="I18" s="49"/>
      <c r="J18" s="49"/>
      <c r="K18" s="52">
        <f t="shared" si="5"/>
        <v>0</v>
      </c>
      <c r="L18" s="52">
        <f t="shared" si="0"/>
        <v>0</v>
      </c>
      <c r="M18" s="52">
        <f>IF(LEN(TRIM(A18))&gt;0,Šifranti!$F$70,0)</f>
        <v>0</v>
      </c>
      <c r="N18" s="53"/>
      <c r="O18" s="52">
        <f t="shared" si="6"/>
        <v>0</v>
      </c>
      <c r="P18" s="54">
        <f t="shared" si="1"/>
        <v>0</v>
      </c>
      <c r="Q18" s="55"/>
      <c r="R18" s="52">
        <f t="shared" si="7"/>
        <v>0</v>
      </c>
      <c r="S18" s="53"/>
      <c r="T18" s="52">
        <f t="shared" si="8"/>
        <v>0</v>
      </c>
      <c r="U18" s="56"/>
      <c r="V18" s="53"/>
      <c r="W18" s="52">
        <f t="shared" si="9"/>
        <v>0</v>
      </c>
      <c r="X18" s="53"/>
      <c r="Y18" s="52">
        <f t="shared" si="10"/>
        <v>0</v>
      </c>
      <c r="Z18" s="52">
        <f t="shared" si="11"/>
        <v>0</v>
      </c>
      <c r="AA18" s="48"/>
      <c r="AB18" s="55"/>
      <c r="AC18" s="53">
        <v>0</v>
      </c>
      <c r="AD18" s="52">
        <f t="shared" si="2"/>
        <v>0</v>
      </c>
      <c r="AE18" s="52">
        <f t="shared" si="12"/>
        <v>0</v>
      </c>
      <c r="AF18" s="55"/>
      <c r="AG18" s="52">
        <f t="shared" si="13"/>
        <v>0</v>
      </c>
      <c r="AH18" s="55"/>
      <c r="AI18" s="52">
        <f t="shared" si="14"/>
        <v>0</v>
      </c>
      <c r="AJ18" s="55"/>
      <c r="AK18" s="52">
        <f t="shared" si="15"/>
        <v>0</v>
      </c>
      <c r="AL18" s="55"/>
      <c r="AM18" s="52">
        <f t="shared" si="16"/>
        <v>0</v>
      </c>
      <c r="AN18" s="48"/>
      <c r="AO18" s="55"/>
      <c r="AP18" s="125"/>
      <c r="AQ18" s="57">
        <f t="shared" si="17"/>
        <v>0</v>
      </c>
      <c r="AR18" s="55"/>
      <c r="AS18" s="55"/>
      <c r="AT18" s="52">
        <f t="shared" si="18"/>
        <v>0</v>
      </c>
      <c r="AU18" s="55"/>
      <c r="AV18" s="55"/>
      <c r="AW18" s="55"/>
      <c r="AX18" s="55"/>
      <c r="AY18" s="55"/>
      <c r="AZ18" s="52">
        <f t="shared" si="19"/>
        <v>0</v>
      </c>
      <c r="BA18" s="58">
        <f t="shared" si="20"/>
        <v>0</v>
      </c>
      <c r="BB18" s="55"/>
      <c r="BC18" s="59">
        <f t="shared" si="21"/>
        <v>0</v>
      </c>
    </row>
    <row r="19" spans="1:55" x14ac:dyDescent="0.2">
      <c r="A19" s="48"/>
      <c r="B19" s="58" t="str">
        <f t="shared" si="3"/>
        <v/>
      </c>
      <c r="C19" s="49"/>
      <c r="D19" s="50">
        <f t="shared" si="4"/>
        <v>0</v>
      </c>
      <c r="E19" s="51"/>
      <c r="F19" s="51"/>
      <c r="G19" s="49"/>
      <c r="H19" s="49"/>
      <c r="I19" s="49"/>
      <c r="J19" s="49"/>
      <c r="K19" s="52">
        <f t="shared" si="5"/>
        <v>0</v>
      </c>
      <c r="L19" s="52">
        <f t="shared" si="0"/>
        <v>0</v>
      </c>
      <c r="M19" s="52">
        <f>IF(LEN(TRIM(A19))&gt;0,Šifranti!$F$70,0)</f>
        <v>0</v>
      </c>
      <c r="N19" s="53"/>
      <c r="O19" s="52">
        <f t="shared" si="6"/>
        <v>0</v>
      </c>
      <c r="P19" s="54">
        <f t="shared" si="1"/>
        <v>0</v>
      </c>
      <c r="Q19" s="55"/>
      <c r="R19" s="52">
        <f t="shared" si="7"/>
        <v>0</v>
      </c>
      <c r="S19" s="53"/>
      <c r="T19" s="52">
        <f t="shared" si="8"/>
        <v>0</v>
      </c>
      <c r="U19" s="56"/>
      <c r="V19" s="53"/>
      <c r="W19" s="52">
        <f t="shared" si="9"/>
        <v>0</v>
      </c>
      <c r="X19" s="53"/>
      <c r="Y19" s="52">
        <f t="shared" si="10"/>
        <v>0</v>
      </c>
      <c r="Z19" s="52">
        <f t="shared" si="11"/>
        <v>0</v>
      </c>
      <c r="AA19" s="48"/>
      <c r="AB19" s="55"/>
      <c r="AC19" s="53">
        <v>0</v>
      </c>
      <c r="AD19" s="52">
        <f t="shared" si="2"/>
        <v>0</v>
      </c>
      <c r="AE19" s="52">
        <f t="shared" si="12"/>
        <v>0</v>
      </c>
      <c r="AF19" s="55"/>
      <c r="AG19" s="52">
        <f t="shared" si="13"/>
        <v>0</v>
      </c>
      <c r="AH19" s="55"/>
      <c r="AI19" s="52">
        <f t="shared" si="14"/>
        <v>0</v>
      </c>
      <c r="AJ19" s="55"/>
      <c r="AK19" s="52">
        <f t="shared" si="15"/>
        <v>0</v>
      </c>
      <c r="AL19" s="55"/>
      <c r="AM19" s="52">
        <f t="shared" si="16"/>
        <v>0</v>
      </c>
      <c r="AN19" s="48"/>
      <c r="AO19" s="55"/>
      <c r="AP19" s="125"/>
      <c r="AQ19" s="57">
        <f t="shared" si="17"/>
        <v>0</v>
      </c>
      <c r="AR19" s="55"/>
      <c r="AS19" s="55"/>
      <c r="AT19" s="52">
        <f t="shared" si="18"/>
        <v>0</v>
      </c>
      <c r="AU19" s="55"/>
      <c r="AV19" s="55"/>
      <c r="AW19" s="55"/>
      <c r="AX19" s="55"/>
      <c r="AY19" s="55"/>
      <c r="AZ19" s="52">
        <f t="shared" si="19"/>
        <v>0</v>
      </c>
      <c r="BA19" s="58">
        <f t="shared" si="20"/>
        <v>0</v>
      </c>
      <c r="BB19" s="55"/>
      <c r="BC19" s="59">
        <f t="shared" si="21"/>
        <v>0</v>
      </c>
    </row>
    <row r="20" spans="1:55" x14ac:dyDescent="0.2">
      <c r="A20" s="48"/>
      <c r="B20" s="58" t="str">
        <f t="shared" si="3"/>
        <v/>
      </c>
      <c r="C20" s="49"/>
      <c r="D20" s="50">
        <f t="shared" si="4"/>
        <v>0</v>
      </c>
      <c r="E20" s="51"/>
      <c r="F20" s="51"/>
      <c r="G20" s="49"/>
      <c r="H20" s="49"/>
      <c r="I20" s="49"/>
      <c r="J20" s="49"/>
      <c r="K20" s="52">
        <f t="shared" si="5"/>
        <v>0</v>
      </c>
      <c r="L20" s="52">
        <f t="shared" si="0"/>
        <v>0</v>
      </c>
      <c r="M20" s="52">
        <f>IF(LEN(TRIM(A20))&gt;0,Šifranti!$F$70,0)</f>
        <v>0</v>
      </c>
      <c r="N20" s="53"/>
      <c r="O20" s="52">
        <f t="shared" si="6"/>
        <v>0</v>
      </c>
      <c r="P20" s="54">
        <f t="shared" si="1"/>
        <v>0</v>
      </c>
      <c r="Q20" s="55"/>
      <c r="R20" s="52">
        <f t="shared" si="7"/>
        <v>0</v>
      </c>
      <c r="S20" s="53"/>
      <c r="T20" s="52">
        <f t="shared" si="8"/>
        <v>0</v>
      </c>
      <c r="U20" s="56"/>
      <c r="V20" s="53"/>
      <c r="W20" s="52">
        <f t="shared" si="9"/>
        <v>0</v>
      </c>
      <c r="X20" s="53"/>
      <c r="Y20" s="52">
        <f t="shared" si="10"/>
        <v>0</v>
      </c>
      <c r="Z20" s="52">
        <f t="shared" si="11"/>
        <v>0</v>
      </c>
      <c r="AA20" s="48"/>
      <c r="AB20" s="55"/>
      <c r="AC20" s="53">
        <v>0</v>
      </c>
      <c r="AD20" s="52">
        <f t="shared" si="2"/>
        <v>0</v>
      </c>
      <c r="AE20" s="52">
        <f t="shared" si="12"/>
        <v>0</v>
      </c>
      <c r="AF20" s="55"/>
      <c r="AG20" s="52">
        <f t="shared" si="13"/>
        <v>0</v>
      </c>
      <c r="AH20" s="55"/>
      <c r="AI20" s="52">
        <f t="shared" si="14"/>
        <v>0</v>
      </c>
      <c r="AJ20" s="55"/>
      <c r="AK20" s="52">
        <f t="shared" si="15"/>
        <v>0</v>
      </c>
      <c r="AL20" s="55"/>
      <c r="AM20" s="52">
        <f t="shared" si="16"/>
        <v>0</v>
      </c>
      <c r="AN20" s="48"/>
      <c r="AO20" s="55"/>
      <c r="AP20" s="125"/>
      <c r="AQ20" s="57">
        <f t="shared" si="17"/>
        <v>0</v>
      </c>
      <c r="AR20" s="55"/>
      <c r="AS20" s="55"/>
      <c r="AT20" s="52">
        <f t="shared" si="18"/>
        <v>0</v>
      </c>
      <c r="AU20" s="55"/>
      <c r="AV20" s="55"/>
      <c r="AW20" s="55"/>
      <c r="AX20" s="55"/>
      <c r="AY20" s="55"/>
      <c r="AZ20" s="52">
        <f t="shared" si="19"/>
        <v>0</v>
      </c>
      <c r="BA20" s="58">
        <f t="shared" si="20"/>
        <v>0</v>
      </c>
      <c r="BB20" s="55"/>
      <c r="BC20" s="59">
        <f t="shared" si="21"/>
        <v>0</v>
      </c>
    </row>
    <row r="21" spans="1:55" x14ac:dyDescent="0.2">
      <c r="A21" s="48"/>
      <c r="B21" s="58" t="str">
        <f t="shared" si="3"/>
        <v/>
      </c>
      <c r="C21" s="49"/>
      <c r="D21" s="50">
        <f t="shared" si="4"/>
        <v>0</v>
      </c>
      <c r="E21" s="51"/>
      <c r="F21" s="51"/>
      <c r="G21" s="49"/>
      <c r="H21" s="49"/>
      <c r="I21" s="49"/>
      <c r="J21" s="49"/>
      <c r="K21" s="52">
        <f t="shared" si="5"/>
        <v>0</v>
      </c>
      <c r="L21" s="52">
        <f t="shared" si="0"/>
        <v>0</v>
      </c>
      <c r="M21" s="52">
        <f>IF(LEN(TRIM(A21))&gt;0,Šifranti!$F$70,0)</f>
        <v>0</v>
      </c>
      <c r="N21" s="53"/>
      <c r="O21" s="52">
        <f t="shared" si="6"/>
        <v>0</v>
      </c>
      <c r="P21" s="54">
        <f t="shared" si="1"/>
        <v>0</v>
      </c>
      <c r="Q21" s="55"/>
      <c r="R21" s="52">
        <f t="shared" si="7"/>
        <v>0</v>
      </c>
      <c r="S21" s="53"/>
      <c r="T21" s="52">
        <f t="shared" si="8"/>
        <v>0</v>
      </c>
      <c r="U21" s="56"/>
      <c r="V21" s="53"/>
      <c r="W21" s="52">
        <f t="shared" si="9"/>
        <v>0</v>
      </c>
      <c r="X21" s="53"/>
      <c r="Y21" s="52">
        <f t="shared" si="10"/>
        <v>0</v>
      </c>
      <c r="Z21" s="52">
        <f t="shared" si="11"/>
        <v>0</v>
      </c>
      <c r="AA21" s="48"/>
      <c r="AB21" s="55"/>
      <c r="AC21" s="53">
        <v>0</v>
      </c>
      <c r="AD21" s="52">
        <f t="shared" si="2"/>
        <v>0</v>
      </c>
      <c r="AE21" s="52">
        <f t="shared" si="12"/>
        <v>0</v>
      </c>
      <c r="AF21" s="55"/>
      <c r="AG21" s="52">
        <f t="shared" si="13"/>
        <v>0</v>
      </c>
      <c r="AH21" s="55"/>
      <c r="AI21" s="52">
        <f t="shared" si="14"/>
        <v>0</v>
      </c>
      <c r="AJ21" s="55"/>
      <c r="AK21" s="52">
        <f t="shared" si="15"/>
        <v>0</v>
      </c>
      <c r="AL21" s="55"/>
      <c r="AM21" s="52">
        <f t="shared" si="16"/>
        <v>0</v>
      </c>
      <c r="AN21" s="48"/>
      <c r="AO21" s="55"/>
      <c r="AP21" s="125"/>
      <c r="AQ21" s="57">
        <f t="shared" si="17"/>
        <v>0</v>
      </c>
      <c r="AR21" s="55"/>
      <c r="AS21" s="55"/>
      <c r="AT21" s="52">
        <f t="shared" si="18"/>
        <v>0</v>
      </c>
      <c r="AU21" s="55"/>
      <c r="AV21" s="55"/>
      <c r="AW21" s="55"/>
      <c r="AX21" s="55"/>
      <c r="AY21" s="55"/>
      <c r="AZ21" s="52">
        <f t="shared" si="19"/>
        <v>0</v>
      </c>
      <c r="BA21" s="58">
        <f t="shared" si="20"/>
        <v>0</v>
      </c>
      <c r="BB21" s="55"/>
      <c r="BC21" s="59">
        <f t="shared" si="21"/>
        <v>0</v>
      </c>
    </row>
    <row r="22" spans="1:55" x14ac:dyDescent="0.2">
      <c r="A22" s="48"/>
      <c r="B22" s="58" t="str">
        <f t="shared" si="3"/>
        <v/>
      </c>
      <c r="C22" s="49"/>
      <c r="D22" s="50">
        <f t="shared" si="4"/>
        <v>0</v>
      </c>
      <c r="E22" s="51"/>
      <c r="F22" s="51"/>
      <c r="G22" s="49"/>
      <c r="H22" s="49"/>
      <c r="I22" s="49"/>
      <c r="J22" s="49"/>
      <c r="K22" s="52">
        <f t="shared" si="5"/>
        <v>0</v>
      </c>
      <c r="L22" s="52">
        <f t="shared" si="0"/>
        <v>0</v>
      </c>
      <c r="M22" s="52">
        <f>IF(LEN(TRIM(A22))&gt;0,Šifranti!$F$70,0)</f>
        <v>0</v>
      </c>
      <c r="N22" s="53"/>
      <c r="O22" s="52">
        <f t="shared" si="6"/>
        <v>0</v>
      </c>
      <c r="P22" s="54">
        <f t="shared" si="1"/>
        <v>0</v>
      </c>
      <c r="Q22" s="55"/>
      <c r="R22" s="52">
        <f t="shared" si="7"/>
        <v>0</v>
      </c>
      <c r="S22" s="53"/>
      <c r="T22" s="52">
        <f t="shared" si="8"/>
        <v>0</v>
      </c>
      <c r="U22" s="56"/>
      <c r="V22" s="53"/>
      <c r="W22" s="52">
        <f t="shared" si="9"/>
        <v>0</v>
      </c>
      <c r="X22" s="53"/>
      <c r="Y22" s="52">
        <f t="shared" si="10"/>
        <v>0</v>
      </c>
      <c r="Z22" s="52">
        <f t="shared" si="11"/>
        <v>0</v>
      </c>
      <c r="AA22" s="48"/>
      <c r="AB22" s="55"/>
      <c r="AC22" s="53">
        <v>0</v>
      </c>
      <c r="AD22" s="52">
        <f t="shared" si="2"/>
        <v>0</v>
      </c>
      <c r="AE22" s="52">
        <f t="shared" si="12"/>
        <v>0</v>
      </c>
      <c r="AF22" s="55"/>
      <c r="AG22" s="52">
        <f t="shared" si="13"/>
        <v>0</v>
      </c>
      <c r="AH22" s="55"/>
      <c r="AI22" s="52">
        <f t="shared" si="14"/>
        <v>0</v>
      </c>
      <c r="AJ22" s="55"/>
      <c r="AK22" s="52">
        <f t="shared" si="15"/>
        <v>0</v>
      </c>
      <c r="AL22" s="55"/>
      <c r="AM22" s="52">
        <f t="shared" si="16"/>
        <v>0</v>
      </c>
      <c r="AN22" s="48"/>
      <c r="AO22" s="55"/>
      <c r="AP22" s="125"/>
      <c r="AQ22" s="57">
        <f t="shared" si="17"/>
        <v>0</v>
      </c>
      <c r="AR22" s="55"/>
      <c r="AS22" s="55"/>
      <c r="AT22" s="52">
        <f t="shared" si="18"/>
        <v>0</v>
      </c>
      <c r="AU22" s="55"/>
      <c r="AV22" s="55"/>
      <c r="AW22" s="55"/>
      <c r="AX22" s="55"/>
      <c r="AY22" s="55"/>
      <c r="AZ22" s="52">
        <f t="shared" si="19"/>
        <v>0</v>
      </c>
      <c r="BA22" s="58">
        <f t="shared" si="20"/>
        <v>0</v>
      </c>
      <c r="BB22" s="55"/>
      <c r="BC22" s="59">
        <f t="shared" si="21"/>
        <v>0</v>
      </c>
    </row>
    <row r="23" spans="1:55" x14ac:dyDescent="0.2">
      <c r="A23" s="48"/>
      <c r="B23" s="58" t="str">
        <f t="shared" si="3"/>
        <v/>
      </c>
      <c r="C23" s="49"/>
      <c r="D23" s="50">
        <f t="shared" si="4"/>
        <v>0</v>
      </c>
      <c r="E23" s="51"/>
      <c r="F23" s="51"/>
      <c r="G23" s="49"/>
      <c r="H23" s="49"/>
      <c r="I23" s="49"/>
      <c r="J23" s="49"/>
      <c r="K23" s="52">
        <f t="shared" si="5"/>
        <v>0</v>
      </c>
      <c r="L23" s="52">
        <f t="shared" si="0"/>
        <v>0</v>
      </c>
      <c r="M23" s="52">
        <f>IF(LEN(TRIM(A23))&gt;0,Šifranti!$F$70,0)</f>
        <v>0</v>
      </c>
      <c r="N23" s="53"/>
      <c r="O23" s="52">
        <f t="shared" si="6"/>
        <v>0</v>
      </c>
      <c r="P23" s="54">
        <f t="shared" si="1"/>
        <v>0</v>
      </c>
      <c r="Q23" s="55"/>
      <c r="R23" s="52">
        <f t="shared" si="7"/>
        <v>0</v>
      </c>
      <c r="S23" s="53"/>
      <c r="T23" s="52">
        <f t="shared" si="8"/>
        <v>0</v>
      </c>
      <c r="U23" s="56"/>
      <c r="V23" s="53"/>
      <c r="W23" s="52">
        <f t="shared" si="9"/>
        <v>0</v>
      </c>
      <c r="X23" s="53"/>
      <c r="Y23" s="52">
        <f t="shared" si="10"/>
        <v>0</v>
      </c>
      <c r="Z23" s="52">
        <f t="shared" si="11"/>
        <v>0</v>
      </c>
      <c r="AA23" s="48"/>
      <c r="AB23" s="55"/>
      <c r="AC23" s="53">
        <v>0</v>
      </c>
      <c r="AD23" s="52">
        <f t="shared" si="2"/>
        <v>0</v>
      </c>
      <c r="AE23" s="52">
        <f t="shared" si="12"/>
        <v>0</v>
      </c>
      <c r="AF23" s="55"/>
      <c r="AG23" s="52">
        <f t="shared" si="13"/>
        <v>0</v>
      </c>
      <c r="AH23" s="55"/>
      <c r="AI23" s="52">
        <f t="shared" si="14"/>
        <v>0</v>
      </c>
      <c r="AJ23" s="55"/>
      <c r="AK23" s="52">
        <f t="shared" si="15"/>
        <v>0</v>
      </c>
      <c r="AL23" s="55"/>
      <c r="AM23" s="52">
        <f t="shared" si="16"/>
        <v>0</v>
      </c>
      <c r="AN23" s="48"/>
      <c r="AO23" s="55"/>
      <c r="AP23" s="125"/>
      <c r="AQ23" s="57">
        <f t="shared" si="17"/>
        <v>0</v>
      </c>
      <c r="AR23" s="55"/>
      <c r="AS23" s="55"/>
      <c r="AT23" s="52">
        <f t="shared" si="18"/>
        <v>0</v>
      </c>
      <c r="AU23" s="55"/>
      <c r="AV23" s="55"/>
      <c r="AW23" s="55"/>
      <c r="AX23" s="55"/>
      <c r="AY23" s="55"/>
      <c r="AZ23" s="52">
        <f t="shared" si="19"/>
        <v>0</v>
      </c>
      <c r="BA23" s="58">
        <f t="shared" si="20"/>
        <v>0</v>
      </c>
      <c r="BB23" s="55"/>
      <c r="BC23" s="59">
        <f t="shared" si="21"/>
        <v>0</v>
      </c>
    </row>
    <row r="24" spans="1:55" x14ac:dyDescent="0.2">
      <c r="A24" s="48"/>
      <c r="B24" s="58" t="str">
        <f t="shared" si="3"/>
        <v/>
      </c>
      <c r="C24" s="49"/>
      <c r="D24" s="50">
        <f t="shared" si="4"/>
        <v>0</v>
      </c>
      <c r="E24" s="51"/>
      <c r="F24" s="51"/>
      <c r="G24" s="49"/>
      <c r="H24" s="49"/>
      <c r="I24" s="49"/>
      <c r="J24" s="49"/>
      <c r="K24" s="52">
        <f t="shared" si="5"/>
        <v>0</v>
      </c>
      <c r="L24" s="52">
        <f t="shared" si="0"/>
        <v>0</v>
      </c>
      <c r="M24" s="52">
        <f>IF(LEN(TRIM(A24))&gt;0,Šifranti!$F$70,0)</f>
        <v>0</v>
      </c>
      <c r="N24" s="53"/>
      <c r="O24" s="52">
        <f t="shared" si="6"/>
        <v>0</v>
      </c>
      <c r="P24" s="54">
        <f t="shared" si="1"/>
        <v>0</v>
      </c>
      <c r="Q24" s="55"/>
      <c r="R24" s="52">
        <f t="shared" si="7"/>
        <v>0</v>
      </c>
      <c r="S24" s="53"/>
      <c r="T24" s="52">
        <f t="shared" si="8"/>
        <v>0</v>
      </c>
      <c r="U24" s="56"/>
      <c r="V24" s="53"/>
      <c r="W24" s="52">
        <f t="shared" si="9"/>
        <v>0</v>
      </c>
      <c r="X24" s="53"/>
      <c r="Y24" s="52">
        <f t="shared" si="10"/>
        <v>0</v>
      </c>
      <c r="Z24" s="52">
        <f t="shared" si="11"/>
        <v>0</v>
      </c>
      <c r="AA24" s="48"/>
      <c r="AB24" s="55"/>
      <c r="AC24" s="53">
        <v>0</v>
      </c>
      <c r="AD24" s="52">
        <f t="shared" si="2"/>
        <v>0</v>
      </c>
      <c r="AE24" s="52">
        <f t="shared" si="12"/>
        <v>0</v>
      </c>
      <c r="AF24" s="55"/>
      <c r="AG24" s="52">
        <f t="shared" si="13"/>
        <v>0</v>
      </c>
      <c r="AH24" s="55"/>
      <c r="AI24" s="52">
        <f t="shared" si="14"/>
        <v>0</v>
      </c>
      <c r="AJ24" s="55"/>
      <c r="AK24" s="52">
        <f t="shared" si="15"/>
        <v>0</v>
      </c>
      <c r="AL24" s="55"/>
      <c r="AM24" s="52">
        <f t="shared" si="16"/>
        <v>0</v>
      </c>
      <c r="AN24" s="48"/>
      <c r="AO24" s="55"/>
      <c r="AP24" s="125"/>
      <c r="AQ24" s="57">
        <f t="shared" si="17"/>
        <v>0</v>
      </c>
      <c r="AR24" s="55"/>
      <c r="AS24" s="55"/>
      <c r="AT24" s="52">
        <f t="shared" si="18"/>
        <v>0</v>
      </c>
      <c r="AU24" s="55"/>
      <c r="AV24" s="55"/>
      <c r="AW24" s="55"/>
      <c r="AX24" s="55"/>
      <c r="AY24" s="55"/>
      <c r="AZ24" s="52">
        <f t="shared" si="19"/>
        <v>0</v>
      </c>
      <c r="BA24" s="58">
        <f t="shared" si="20"/>
        <v>0</v>
      </c>
      <c r="BB24" s="55"/>
      <c r="BC24" s="59">
        <f t="shared" si="21"/>
        <v>0</v>
      </c>
    </row>
    <row r="25" spans="1:55" x14ac:dyDescent="0.2">
      <c r="A25" s="48"/>
      <c r="B25" s="58" t="str">
        <f t="shared" si="3"/>
        <v/>
      </c>
      <c r="C25" s="49"/>
      <c r="D25" s="50">
        <f t="shared" si="4"/>
        <v>0</v>
      </c>
      <c r="E25" s="51"/>
      <c r="F25" s="51"/>
      <c r="G25" s="49"/>
      <c r="H25" s="49"/>
      <c r="I25" s="49"/>
      <c r="J25" s="49"/>
      <c r="K25" s="52">
        <f t="shared" si="5"/>
        <v>0</v>
      </c>
      <c r="L25" s="52">
        <f t="shared" si="0"/>
        <v>0</v>
      </c>
      <c r="M25" s="52">
        <f>IF(LEN(TRIM(A25))&gt;0,Šifranti!$F$70,0)</f>
        <v>0</v>
      </c>
      <c r="N25" s="53"/>
      <c r="O25" s="52">
        <f t="shared" si="6"/>
        <v>0</v>
      </c>
      <c r="P25" s="54">
        <f t="shared" si="1"/>
        <v>0</v>
      </c>
      <c r="Q25" s="55"/>
      <c r="R25" s="52">
        <f t="shared" si="7"/>
        <v>0</v>
      </c>
      <c r="S25" s="53"/>
      <c r="T25" s="52">
        <f t="shared" si="8"/>
        <v>0</v>
      </c>
      <c r="U25" s="56"/>
      <c r="V25" s="53"/>
      <c r="W25" s="52">
        <f t="shared" si="9"/>
        <v>0</v>
      </c>
      <c r="X25" s="53"/>
      <c r="Y25" s="52">
        <f t="shared" si="10"/>
        <v>0</v>
      </c>
      <c r="Z25" s="52">
        <f t="shared" si="11"/>
        <v>0</v>
      </c>
      <c r="AA25" s="48"/>
      <c r="AB25" s="55"/>
      <c r="AC25" s="53">
        <v>0</v>
      </c>
      <c r="AD25" s="52">
        <f t="shared" si="2"/>
        <v>0</v>
      </c>
      <c r="AE25" s="52">
        <f t="shared" si="12"/>
        <v>0</v>
      </c>
      <c r="AF25" s="55"/>
      <c r="AG25" s="52">
        <f t="shared" si="13"/>
        <v>0</v>
      </c>
      <c r="AH25" s="55"/>
      <c r="AI25" s="52">
        <f t="shared" si="14"/>
        <v>0</v>
      </c>
      <c r="AJ25" s="55"/>
      <c r="AK25" s="52">
        <f t="shared" si="15"/>
        <v>0</v>
      </c>
      <c r="AL25" s="55"/>
      <c r="AM25" s="52">
        <f t="shared" si="16"/>
        <v>0</v>
      </c>
      <c r="AN25" s="48"/>
      <c r="AO25" s="55"/>
      <c r="AP25" s="125"/>
      <c r="AQ25" s="57">
        <f t="shared" si="17"/>
        <v>0</v>
      </c>
      <c r="AR25" s="55"/>
      <c r="AS25" s="55"/>
      <c r="AT25" s="52">
        <f t="shared" si="18"/>
        <v>0</v>
      </c>
      <c r="AU25" s="55"/>
      <c r="AV25" s="55"/>
      <c r="AW25" s="55"/>
      <c r="AX25" s="55"/>
      <c r="AY25" s="55"/>
      <c r="AZ25" s="52">
        <f t="shared" si="19"/>
        <v>0</v>
      </c>
      <c r="BA25" s="58">
        <f t="shared" si="20"/>
        <v>0</v>
      </c>
      <c r="BB25" s="55"/>
      <c r="BC25" s="59">
        <f t="shared" si="21"/>
        <v>0</v>
      </c>
    </row>
    <row r="26" spans="1:55" x14ac:dyDescent="0.2">
      <c r="A26" s="48"/>
      <c r="B26" s="58" t="str">
        <f t="shared" si="3"/>
        <v/>
      </c>
      <c r="C26" s="49"/>
      <c r="D26" s="50">
        <f t="shared" si="4"/>
        <v>0</v>
      </c>
      <c r="E26" s="51"/>
      <c r="F26" s="51"/>
      <c r="G26" s="49"/>
      <c r="H26" s="49"/>
      <c r="I26" s="49"/>
      <c r="J26" s="49"/>
      <c r="K26" s="52">
        <f t="shared" si="5"/>
        <v>0</v>
      </c>
      <c r="L26" s="52">
        <f t="shared" si="0"/>
        <v>0</v>
      </c>
      <c r="M26" s="52">
        <f>IF(LEN(TRIM(A26))&gt;0,Šifranti!$F$70,0)</f>
        <v>0</v>
      </c>
      <c r="N26" s="53"/>
      <c r="O26" s="52">
        <f t="shared" si="6"/>
        <v>0</v>
      </c>
      <c r="P26" s="54">
        <f t="shared" si="1"/>
        <v>0</v>
      </c>
      <c r="Q26" s="55"/>
      <c r="R26" s="52">
        <f t="shared" si="7"/>
        <v>0</v>
      </c>
      <c r="S26" s="53"/>
      <c r="T26" s="52">
        <f t="shared" si="8"/>
        <v>0</v>
      </c>
      <c r="U26" s="56"/>
      <c r="V26" s="53"/>
      <c r="W26" s="52">
        <f t="shared" si="9"/>
        <v>0</v>
      </c>
      <c r="X26" s="53"/>
      <c r="Y26" s="52">
        <f t="shared" si="10"/>
        <v>0</v>
      </c>
      <c r="Z26" s="52">
        <f t="shared" si="11"/>
        <v>0</v>
      </c>
      <c r="AA26" s="48"/>
      <c r="AB26" s="55"/>
      <c r="AC26" s="53">
        <v>0</v>
      </c>
      <c r="AD26" s="52">
        <f t="shared" si="2"/>
        <v>0</v>
      </c>
      <c r="AE26" s="52">
        <f t="shared" si="12"/>
        <v>0</v>
      </c>
      <c r="AF26" s="55"/>
      <c r="AG26" s="52">
        <f t="shared" si="13"/>
        <v>0</v>
      </c>
      <c r="AH26" s="55"/>
      <c r="AI26" s="52">
        <f t="shared" si="14"/>
        <v>0</v>
      </c>
      <c r="AJ26" s="55"/>
      <c r="AK26" s="52">
        <f t="shared" si="15"/>
        <v>0</v>
      </c>
      <c r="AL26" s="55"/>
      <c r="AM26" s="52">
        <f t="shared" si="16"/>
        <v>0</v>
      </c>
      <c r="AN26" s="48"/>
      <c r="AO26" s="55"/>
      <c r="AP26" s="125"/>
      <c r="AQ26" s="57">
        <f t="shared" si="17"/>
        <v>0</v>
      </c>
      <c r="AR26" s="55"/>
      <c r="AS26" s="55"/>
      <c r="AT26" s="52">
        <f t="shared" si="18"/>
        <v>0</v>
      </c>
      <c r="AU26" s="55"/>
      <c r="AV26" s="55"/>
      <c r="AW26" s="55"/>
      <c r="AX26" s="55"/>
      <c r="AY26" s="55"/>
      <c r="AZ26" s="52">
        <f t="shared" si="19"/>
        <v>0</v>
      </c>
      <c r="BA26" s="58">
        <f t="shared" si="20"/>
        <v>0</v>
      </c>
      <c r="BB26" s="55"/>
      <c r="BC26" s="59">
        <f t="shared" si="21"/>
        <v>0</v>
      </c>
    </row>
    <row r="27" spans="1:55" x14ac:dyDescent="0.2">
      <c r="A27" s="48"/>
      <c r="B27" s="58" t="str">
        <f t="shared" si="3"/>
        <v/>
      </c>
      <c r="C27" s="49"/>
      <c r="D27" s="50">
        <f t="shared" si="4"/>
        <v>0</v>
      </c>
      <c r="E27" s="51"/>
      <c r="F27" s="51"/>
      <c r="G27" s="49"/>
      <c r="H27" s="49"/>
      <c r="I27" s="49"/>
      <c r="J27" s="49"/>
      <c r="K27" s="52">
        <f t="shared" si="5"/>
        <v>0</v>
      </c>
      <c r="L27" s="52">
        <f t="shared" si="0"/>
        <v>0</v>
      </c>
      <c r="M27" s="52">
        <f>IF(LEN(TRIM(A27))&gt;0,Šifranti!$F$70,0)</f>
        <v>0</v>
      </c>
      <c r="N27" s="53"/>
      <c r="O27" s="52">
        <f t="shared" si="6"/>
        <v>0</v>
      </c>
      <c r="P27" s="54">
        <f t="shared" si="1"/>
        <v>0</v>
      </c>
      <c r="Q27" s="55"/>
      <c r="R27" s="52">
        <f t="shared" si="7"/>
        <v>0</v>
      </c>
      <c r="S27" s="53"/>
      <c r="T27" s="52">
        <f t="shared" si="8"/>
        <v>0</v>
      </c>
      <c r="U27" s="56"/>
      <c r="V27" s="53"/>
      <c r="W27" s="52">
        <f t="shared" si="9"/>
        <v>0</v>
      </c>
      <c r="X27" s="53"/>
      <c r="Y27" s="52">
        <f t="shared" si="10"/>
        <v>0</v>
      </c>
      <c r="Z27" s="52">
        <f t="shared" si="11"/>
        <v>0</v>
      </c>
      <c r="AA27" s="48"/>
      <c r="AB27" s="55"/>
      <c r="AC27" s="53">
        <v>0</v>
      </c>
      <c r="AD27" s="52">
        <f t="shared" si="2"/>
        <v>0</v>
      </c>
      <c r="AE27" s="52">
        <f t="shared" si="12"/>
        <v>0</v>
      </c>
      <c r="AF27" s="55"/>
      <c r="AG27" s="52">
        <f t="shared" si="13"/>
        <v>0</v>
      </c>
      <c r="AH27" s="55"/>
      <c r="AI27" s="52">
        <f t="shared" si="14"/>
        <v>0</v>
      </c>
      <c r="AJ27" s="55"/>
      <c r="AK27" s="52">
        <f t="shared" si="15"/>
        <v>0</v>
      </c>
      <c r="AL27" s="55"/>
      <c r="AM27" s="52">
        <f t="shared" si="16"/>
        <v>0</v>
      </c>
      <c r="AN27" s="48"/>
      <c r="AO27" s="55"/>
      <c r="AP27" s="125"/>
      <c r="AQ27" s="57">
        <f t="shared" si="17"/>
        <v>0</v>
      </c>
      <c r="AR27" s="55"/>
      <c r="AS27" s="55"/>
      <c r="AT27" s="52">
        <f t="shared" si="18"/>
        <v>0</v>
      </c>
      <c r="AU27" s="55"/>
      <c r="AV27" s="55"/>
      <c r="AW27" s="55"/>
      <c r="AX27" s="55"/>
      <c r="AY27" s="55"/>
      <c r="AZ27" s="52">
        <f t="shared" si="19"/>
        <v>0</v>
      </c>
      <c r="BA27" s="58">
        <f t="shared" si="20"/>
        <v>0</v>
      </c>
      <c r="BB27" s="55"/>
      <c r="BC27" s="59">
        <f t="shared" si="21"/>
        <v>0</v>
      </c>
    </row>
    <row r="28" spans="1:55" x14ac:dyDescent="0.2">
      <c r="A28" s="48"/>
      <c r="B28" s="58" t="str">
        <f t="shared" si="3"/>
        <v/>
      </c>
      <c r="C28" s="49"/>
      <c r="D28" s="50">
        <f t="shared" si="4"/>
        <v>0</v>
      </c>
      <c r="E28" s="51"/>
      <c r="F28" s="51"/>
      <c r="G28" s="49"/>
      <c r="H28" s="49"/>
      <c r="I28" s="49"/>
      <c r="J28" s="49"/>
      <c r="K28" s="52">
        <f t="shared" si="5"/>
        <v>0</v>
      </c>
      <c r="L28" s="52">
        <f t="shared" si="0"/>
        <v>0</v>
      </c>
      <c r="M28" s="52">
        <f>IF(LEN(TRIM(A28))&gt;0,Šifranti!$F$70,0)</f>
        <v>0</v>
      </c>
      <c r="N28" s="53"/>
      <c r="O28" s="52">
        <f t="shared" si="6"/>
        <v>0</v>
      </c>
      <c r="P28" s="54">
        <f t="shared" si="1"/>
        <v>0</v>
      </c>
      <c r="Q28" s="55"/>
      <c r="R28" s="52">
        <f t="shared" si="7"/>
        <v>0</v>
      </c>
      <c r="S28" s="53"/>
      <c r="T28" s="52">
        <f t="shared" si="8"/>
        <v>0</v>
      </c>
      <c r="U28" s="56"/>
      <c r="V28" s="53"/>
      <c r="W28" s="52">
        <f t="shared" si="9"/>
        <v>0</v>
      </c>
      <c r="X28" s="53"/>
      <c r="Y28" s="52">
        <f t="shared" si="10"/>
        <v>0</v>
      </c>
      <c r="Z28" s="52">
        <f t="shared" si="11"/>
        <v>0</v>
      </c>
      <c r="AA28" s="48"/>
      <c r="AB28" s="55"/>
      <c r="AC28" s="53">
        <v>0</v>
      </c>
      <c r="AD28" s="52">
        <f t="shared" si="2"/>
        <v>0</v>
      </c>
      <c r="AE28" s="52">
        <f t="shared" si="12"/>
        <v>0</v>
      </c>
      <c r="AF28" s="55"/>
      <c r="AG28" s="52">
        <f t="shared" si="13"/>
        <v>0</v>
      </c>
      <c r="AH28" s="55"/>
      <c r="AI28" s="52">
        <f t="shared" si="14"/>
        <v>0</v>
      </c>
      <c r="AJ28" s="55"/>
      <c r="AK28" s="52">
        <f t="shared" si="15"/>
        <v>0</v>
      </c>
      <c r="AL28" s="55"/>
      <c r="AM28" s="52">
        <f t="shared" si="16"/>
        <v>0</v>
      </c>
      <c r="AN28" s="48"/>
      <c r="AO28" s="55"/>
      <c r="AP28" s="125"/>
      <c r="AQ28" s="57">
        <f t="shared" si="17"/>
        <v>0</v>
      </c>
      <c r="AR28" s="55"/>
      <c r="AS28" s="55"/>
      <c r="AT28" s="52">
        <f t="shared" si="18"/>
        <v>0</v>
      </c>
      <c r="AU28" s="55"/>
      <c r="AV28" s="55"/>
      <c r="AW28" s="55"/>
      <c r="AX28" s="55"/>
      <c r="AY28" s="55"/>
      <c r="AZ28" s="52">
        <f t="shared" si="19"/>
        <v>0</v>
      </c>
      <c r="BA28" s="58">
        <f t="shared" si="20"/>
        <v>0</v>
      </c>
      <c r="BB28" s="55"/>
      <c r="BC28" s="59">
        <f t="shared" si="21"/>
        <v>0</v>
      </c>
    </row>
    <row r="29" spans="1:55" x14ac:dyDescent="0.2">
      <c r="A29" s="48"/>
      <c r="B29" s="58" t="str">
        <f t="shared" si="3"/>
        <v/>
      </c>
      <c r="C29" s="49"/>
      <c r="D29" s="50">
        <f t="shared" si="4"/>
        <v>0</v>
      </c>
      <c r="E29" s="51"/>
      <c r="F29" s="51"/>
      <c r="G29" s="49"/>
      <c r="H29" s="49"/>
      <c r="I29" s="49"/>
      <c r="J29" s="49"/>
      <c r="K29" s="52">
        <f t="shared" si="5"/>
        <v>0</v>
      </c>
      <c r="L29" s="52">
        <f t="shared" si="0"/>
        <v>0</v>
      </c>
      <c r="M29" s="52">
        <f>IF(LEN(TRIM(A29))&gt;0,Šifranti!$F$70,0)</f>
        <v>0</v>
      </c>
      <c r="N29" s="53"/>
      <c r="O29" s="52">
        <f t="shared" si="6"/>
        <v>0</v>
      </c>
      <c r="P29" s="54">
        <f t="shared" si="1"/>
        <v>0</v>
      </c>
      <c r="Q29" s="55"/>
      <c r="R29" s="52">
        <f t="shared" si="7"/>
        <v>0</v>
      </c>
      <c r="S29" s="53"/>
      <c r="T29" s="52">
        <f t="shared" si="8"/>
        <v>0</v>
      </c>
      <c r="U29" s="56"/>
      <c r="V29" s="53"/>
      <c r="W29" s="52">
        <f t="shared" si="9"/>
        <v>0</v>
      </c>
      <c r="X29" s="53"/>
      <c r="Y29" s="52">
        <f t="shared" si="10"/>
        <v>0</v>
      </c>
      <c r="Z29" s="52">
        <f t="shared" si="11"/>
        <v>0</v>
      </c>
      <c r="AA29" s="48"/>
      <c r="AB29" s="55"/>
      <c r="AC29" s="53">
        <v>0</v>
      </c>
      <c r="AD29" s="52">
        <f t="shared" si="2"/>
        <v>0</v>
      </c>
      <c r="AE29" s="52">
        <f t="shared" si="12"/>
        <v>0</v>
      </c>
      <c r="AF29" s="55"/>
      <c r="AG29" s="52">
        <f t="shared" si="13"/>
        <v>0</v>
      </c>
      <c r="AH29" s="55"/>
      <c r="AI29" s="52">
        <f t="shared" si="14"/>
        <v>0</v>
      </c>
      <c r="AJ29" s="55"/>
      <c r="AK29" s="52">
        <f t="shared" si="15"/>
        <v>0</v>
      </c>
      <c r="AL29" s="55"/>
      <c r="AM29" s="52">
        <f t="shared" si="16"/>
        <v>0</v>
      </c>
      <c r="AN29" s="48"/>
      <c r="AO29" s="55"/>
      <c r="AP29" s="125"/>
      <c r="AQ29" s="57">
        <f t="shared" si="17"/>
        <v>0</v>
      </c>
      <c r="AR29" s="55"/>
      <c r="AS29" s="55"/>
      <c r="AT29" s="52">
        <f t="shared" si="18"/>
        <v>0</v>
      </c>
      <c r="AU29" s="55"/>
      <c r="AV29" s="55"/>
      <c r="AW29" s="55"/>
      <c r="AX29" s="55"/>
      <c r="AY29" s="55"/>
      <c r="AZ29" s="52">
        <f t="shared" si="19"/>
        <v>0</v>
      </c>
      <c r="BA29" s="58">
        <f t="shared" si="20"/>
        <v>0</v>
      </c>
      <c r="BB29" s="55"/>
      <c r="BC29" s="59">
        <f t="shared" si="21"/>
        <v>0</v>
      </c>
    </row>
    <row r="30" spans="1:55" x14ac:dyDescent="0.2">
      <c r="A30" s="48"/>
      <c r="B30" s="58" t="str">
        <f t="shared" si="3"/>
        <v/>
      </c>
      <c r="C30" s="49"/>
      <c r="D30" s="50">
        <f t="shared" si="4"/>
        <v>0</v>
      </c>
      <c r="E30" s="51"/>
      <c r="F30" s="51"/>
      <c r="G30" s="49"/>
      <c r="H30" s="49"/>
      <c r="I30" s="49"/>
      <c r="J30" s="49"/>
      <c r="K30" s="52">
        <f t="shared" si="5"/>
        <v>0</v>
      </c>
      <c r="L30" s="52">
        <f t="shared" si="0"/>
        <v>0</v>
      </c>
      <c r="M30" s="52">
        <f>IF(LEN(TRIM(A30))&gt;0,Šifranti!$F$70,0)</f>
        <v>0</v>
      </c>
      <c r="N30" s="53"/>
      <c r="O30" s="52">
        <f t="shared" si="6"/>
        <v>0</v>
      </c>
      <c r="P30" s="54">
        <f t="shared" si="1"/>
        <v>0</v>
      </c>
      <c r="Q30" s="55"/>
      <c r="R30" s="52">
        <f t="shared" si="7"/>
        <v>0</v>
      </c>
      <c r="S30" s="53"/>
      <c r="T30" s="52">
        <f t="shared" si="8"/>
        <v>0</v>
      </c>
      <c r="U30" s="56"/>
      <c r="V30" s="53"/>
      <c r="W30" s="52">
        <f t="shared" si="9"/>
        <v>0</v>
      </c>
      <c r="X30" s="53"/>
      <c r="Y30" s="52">
        <f t="shared" si="10"/>
        <v>0</v>
      </c>
      <c r="Z30" s="52">
        <f t="shared" si="11"/>
        <v>0</v>
      </c>
      <c r="AA30" s="48"/>
      <c r="AB30" s="55"/>
      <c r="AC30" s="53">
        <v>0</v>
      </c>
      <c r="AD30" s="52">
        <f t="shared" si="2"/>
        <v>0</v>
      </c>
      <c r="AE30" s="52">
        <f t="shared" si="12"/>
        <v>0</v>
      </c>
      <c r="AF30" s="55"/>
      <c r="AG30" s="52">
        <f t="shared" si="13"/>
        <v>0</v>
      </c>
      <c r="AH30" s="55"/>
      <c r="AI30" s="52">
        <f t="shared" si="14"/>
        <v>0</v>
      </c>
      <c r="AJ30" s="55"/>
      <c r="AK30" s="52">
        <f t="shared" si="15"/>
        <v>0</v>
      </c>
      <c r="AL30" s="55"/>
      <c r="AM30" s="52">
        <f t="shared" si="16"/>
        <v>0</v>
      </c>
      <c r="AN30" s="48"/>
      <c r="AO30" s="55"/>
      <c r="AP30" s="125"/>
      <c r="AQ30" s="57">
        <f t="shared" si="17"/>
        <v>0</v>
      </c>
      <c r="AR30" s="55"/>
      <c r="AS30" s="55"/>
      <c r="AT30" s="52">
        <f t="shared" si="18"/>
        <v>0</v>
      </c>
      <c r="AU30" s="55"/>
      <c r="AV30" s="55"/>
      <c r="AW30" s="55"/>
      <c r="AX30" s="55"/>
      <c r="AY30" s="55"/>
      <c r="AZ30" s="52">
        <f t="shared" si="19"/>
        <v>0</v>
      </c>
      <c r="BA30" s="58">
        <f t="shared" si="20"/>
        <v>0</v>
      </c>
      <c r="BB30" s="55"/>
      <c r="BC30" s="59">
        <f t="shared" si="21"/>
        <v>0</v>
      </c>
    </row>
    <row r="31" spans="1:55" x14ac:dyDescent="0.2">
      <c r="A31" s="48"/>
      <c r="B31" s="58" t="str">
        <f t="shared" si="3"/>
        <v/>
      </c>
      <c r="C31" s="49"/>
      <c r="D31" s="50">
        <f t="shared" si="4"/>
        <v>0</v>
      </c>
      <c r="E31" s="51"/>
      <c r="F31" s="51"/>
      <c r="G31" s="49"/>
      <c r="H31" s="49"/>
      <c r="I31" s="49"/>
      <c r="J31" s="49"/>
      <c r="K31" s="52">
        <f t="shared" si="5"/>
        <v>0</v>
      </c>
      <c r="L31" s="52">
        <f t="shared" si="0"/>
        <v>0</v>
      </c>
      <c r="M31" s="52">
        <f>IF(LEN(TRIM(A31))&gt;0,Šifranti!$F$70,0)</f>
        <v>0</v>
      </c>
      <c r="N31" s="53"/>
      <c r="O31" s="52">
        <f t="shared" si="6"/>
        <v>0</v>
      </c>
      <c r="P31" s="54">
        <f t="shared" si="1"/>
        <v>0</v>
      </c>
      <c r="Q31" s="55"/>
      <c r="R31" s="52">
        <f t="shared" si="7"/>
        <v>0</v>
      </c>
      <c r="S31" s="53"/>
      <c r="T31" s="52">
        <f t="shared" si="8"/>
        <v>0</v>
      </c>
      <c r="U31" s="56"/>
      <c r="V31" s="53"/>
      <c r="W31" s="52">
        <f t="shared" si="9"/>
        <v>0</v>
      </c>
      <c r="X31" s="53"/>
      <c r="Y31" s="52">
        <f t="shared" si="10"/>
        <v>0</v>
      </c>
      <c r="Z31" s="52">
        <f t="shared" si="11"/>
        <v>0</v>
      </c>
      <c r="AA31" s="48"/>
      <c r="AB31" s="55"/>
      <c r="AC31" s="53">
        <v>0</v>
      </c>
      <c r="AD31" s="52">
        <f t="shared" si="2"/>
        <v>0</v>
      </c>
      <c r="AE31" s="52">
        <f t="shared" si="12"/>
        <v>0</v>
      </c>
      <c r="AF31" s="55"/>
      <c r="AG31" s="52">
        <f t="shared" si="13"/>
        <v>0</v>
      </c>
      <c r="AH31" s="55"/>
      <c r="AI31" s="52">
        <f t="shared" si="14"/>
        <v>0</v>
      </c>
      <c r="AJ31" s="55"/>
      <c r="AK31" s="52">
        <f t="shared" si="15"/>
        <v>0</v>
      </c>
      <c r="AL31" s="55"/>
      <c r="AM31" s="52">
        <f t="shared" si="16"/>
        <v>0</v>
      </c>
      <c r="AN31" s="48"/>
      <c r="AO31" s="55"/>
      <c r="AP31" s="125"/>
      <c r="AQ31" s="57">
        <f t="shared" si="17"/>
        <v>0</v>
      </c>
      <c r="AR31" s="55"/>
      <c r="AS31" s="55"/>
      <c r="AT31" s="52">
        <f t="shared" si="18"/>
        <v>0</v>
      </c>
      <c r="AU31" s="55"/>
      <c r="AV31" s="55"/>
      <c r="AW31" s="55"/>
      <c r="AX31" s="55"/>
      <c r="AY31" s="55"/>
      <c r="AZ31" s="52">
        <f t="shared" si="19"/>
        <v>0</v>
      </c>
      <c r="BA31" s="58">
        <f t="shared" si="20"/>
        <v>0</v>
      </c>
      <c r="BB31" s="55"/>
      <c r="BC31" s="59">
        <f t="shared" si="21"/>
        <v>0</v>
      </c>
    </row>
    <row r="32" spans="1:55" x14ac:dyDescent="0.2">
      <c r="A32" s="48"/>
      <c r="B32" s="58" t="str">
        <f t="shared" si="3"/>
        <v/>
      </c>
      <c r="C32" s="49"/>
      <c r="D32" s="50">
        <f t="shared" si="4"/>
        <v>0</v>
      </c>
      <c r="E32" s="51"/>
      <c r="F32" s="51"/>
      <c r="G32" s="49"/>
      <c r="H32" s="49"/>
      <c r="I32" s="49"/>
      <c r="J32" s="49"/>
      <c r="K32" s="52">
        <f t="shared" si="5"/>
        <v>0</v>
      </c>
      <c r="L32" s="52">
        <f t="shared" si="0"/>
        <v>0</v>
      </c>
      <c r="M32" s="52">
        <f>IF(LEN(TRIM(A32))&gt;0,Šifranti!$F$70,0)</f>
        <v>0</v>
      </c>
      <c r="N32" s="53"/>
      <c r="O32" s="52">
        <f t="shared" si="6"/>
        <v>0</v>
      </c>
      <c r="P32" s="54">
        <f t="shared" si="1"/>
        <v>0</v>
      </c>
      <c r="Q32" s="55"/>
      <c r="R32" s="52">
        <f t="shared" si="7"/>
        <v>0</v>
      </c>
      <c r="S32" s="53"/>
      <c r="T32" s="52">
        <f t="shared" si="8"/>
        <v>0</v>
      </c>
      <c r="U32" s="56"/>
      <c r="V32" s="53"/>
      <c r="W32" s="52">
        <f t="shared" si="9"/>
        <v>0</v>
      </c>
      <c r="X32" s="53"/>
      <c r="Y32" s="52">
        <f t="shared" si="10"/>
        <v>0</v>
      </c>
      <c r="Z32" s="52">
        <f t="shared" si="11"/>
        <v>0</v>
      </c>
      <c r="AA32" s="48"/>
      <c r="AB32" s="55"/>
      <c r="AC32" s="53">
        <v>0</v>
      </c>
      <c r="AD32" s="52">
        <f t="shared" si="2"/>
        <v>0</v>
      </c>
      <c r="AE32" s="52">
        <f t="shared" si="12"/>
        <v>0</v>
      </c>
      <c r="AF32" s="55"/>
      <c r="AG32" s="52">
        <f t="shared" si="13"/>
        <v>0</v>
      </c>
      <c r="AH32" s="55"/>
      <c r="AI32" s="52">
        <f t="shared" si="14"/>
        <v>0</v>
      </c>
      <c r="AJ32" s="55"/>
      <c r="AK32" s="52">
        <f t="shared" si="15"/>
        <v>0</v>
      </c>
      <c r="AL32" s="55"/>
      <c r="AM32" s="52">
        <f t="shared" si="16"/>
        <v>0</v>
      </c>
      <c r="AN32" s="48"/>
      <c r="AO32" s="55"/>
      <c r="AP32" s="125"/>
      <c r="AQ32" s="57">
        <f t="shared" si="17"/>
        <v>0</v>
      </c>
      <c r="AR32" s="55"/>
      <c r="AS32" s="55"/>
      <c r="AT32" s="52">
        <f t="shared" si="18"/>
        <v>0</v>
      </c>
      <c r="AU32" s="55"/>
      <c r="AV32" s="55"/>
      <c r="AW32" s="55"/>
      <c r="AX32" s="55"/>
      <c r="AY32" s="55"/>
      <c r="AZ32" s="52">
        <f t="shared" si="19"/>
        <v>0</v>
      </c>
      <c r="BA32" s="58">
        <f t="shared" si="20"/>
        <v>0</v>
      </c>
      <c r="BB32" s="55"/>
      <c r="BC32" s="59">
        <f t="shared" si="21"/>
        <v>0</v>
      </c>
    </row>
    <row r="33" spans="1:56" x14ac:dyDescent="0.2">
      <c r="A33" s="48"/>
      <c r="B33" s="58" t="str">
        <f t="shared" si="3"/>
        <v/>
      </c>
      <c r="C33" s="49"/>
      <c r="D33" s="50">
        <f t="shared" si="4"/>
        <v>0</v>
      </c>
      <c r="E33" s="51"/>
      <c r="F33" s="51"/>
      <c r="G33" s="49"/>
      <c r="H33" s="49"/>
      <c r="I33" s="49"/>
      <c r="J33" s="49"/>
      <c r="K33" s="52">
        <f t="shared" si="5"/>
        <v>0</v>
      </c>
      <c r="L33" s="52">
        <f t="shared" si="0"/>
        <v>0</v>
      </c>
      <c r="M33" s="52">
        <f>IF(LEN(TRIM(A33))&gt;0,Šifranti!$F$70,0)</f>
        <v>0</v>
      </c>
      <c r="N33" s="53"/>
      <c r="O33" s="52">
        <f t="shared" si="6"/>
        <v>0</v>
      </c>
      <c r="P33" s="54">
        <f t="shared" si="1"/>
        <v>0</v>
      </c>
      <c r="Q33" s="55"/>
      <c r="R33" s="52">
        <f t="shared" si="7"/>
        <v>0</v>
      </c>
      <c r="S33" s="53"/>
      <c r="T33" s="52">
        <f t="shared" si="8"/>
        <v>0</v>
      </c>
      <c r="U33" s="56"/>
      <c r="V33" s="53"/>
      <c r="W33" s="52">
        <f t="shared" si="9"/>
        <v>0</v>
      </c>
      <c r="X33" s="53"/>
      <c r="Y33" s="52">
        <f t="shared" si="10"/>
        <v>0</v>
      </c>
      <c r="Z33" s="52">
        <f t="shared" si="11"/>
        <v>0</v>
      </c>
      <c r="AA33" s="48"/>
      <c r="AB33" s="55"/>
      <c r="AC33" s="53">
        <v>0</v>
      </c>
      <c r="AD33" s="52">
        <f t="shared" si="2"/>
        <v>0</v>
      </c>
      <c r="AE33" s="52">
        <f t="shared" si="12"/>
        <v>0</v>
      </c>
      <c r="AF33" s="55"/>
      <c r="AG33" s="52">
        <f t="shared" si="13"/>
        <v>0</v>
      </c>
      <c r="AH33" s="55"/>
      <c r="AI33" s="52">
        <f t="shared" si="14"/>
        <v>0</v>
      </c>
      <c r="AJ33" s="55"/>
      <c r="AK33" s="52">
        <f t="shared" si="15"/>
        <v>0</v>
      </c>
      <c r="AL33" s="55"/>
      <c r="AM33" s="52">
        <f t="shared" si="16"/>
        <v>0</v>
      </c>
      <c r="AN33" s="48"/>
      <c r="AO33" s="55"/>
      <c r="AP33" s="125"/>
      <c r="AQ33" s="57">
        <f t="shared" si="17"/>
        <v>0</v>
      </c>
      <c r="AR33" s="55"/>
      <c r="AS33" s="55"/>
      <c r="AT33" s="52">
        <f t="shared" si="18"/>
        <v>0</v>
      </c>
      <c r="AU33" s="55"/>
      <c r="AV33" s="55"/>
      <c r="AW33" s="55"/>
      <c r="AX33" s="55"/>
      <c r="AY33" s="55"/>
      <c r="AZ33" s="52">
        <f t="shared" si="19"/>
        <v>0</v>
      </c>
      <c r="BA33" s="58">
        <f t="shared" si="20"/>
        <v>0</v>
      </c>
      <c r="BB33" s="55"/>
      <c r="BC33" s="59">
        <f t="shared" si="21"/>
        <v>0</v>
      </c>
    </row>
    <row r="34" spans="1:56" x14ac:dyDescent="0.2">
      <c r="A34" s="48"/>
      <c r="B34" s="58" t="str">
        <f t="shared" si="3"/>
        <v/>
      </c>
      <c r="C34" s="49"/>
      <c r="D34" s="50">
        <f t="shared" si="4"/>
        <v>0</v>
      </c>
      <c r="E34" s="51"/>
      <c r="F34" s="51"/>
      <c r="G34" s="49"/>
      <c r="H34" s="49"/>
      <c r="I34" s="49"/>
      <c r="J34" s="49"/>
      <c r="K34" s="52">
        <f t="shared" si="5"/>
        <v>0</v>
      </c>
      <c r="L34" s="52">
        <f t="shared" si="0"/>
        <v>0</v>
      </c>
      <c r="M34" s="52">
        <f>IF(LEN(TRIM(A34))&gt;0,Šifranti!$F$70,0)</f>
        <v>0</v>
      </c>
      <c r="N34" s="53"/>
      <c r="O34" s="52">
        <f t="shared" si="6"/>
        <v>0</v>
      </c>
      <c r="P34" s="54">
        <f t="shared" si="1"/>
        <v>0</v>
      </c>
      <c r="Q34" s="55"/>
      <c r="R34" s="52">
        <f t="shared" si="7"/>
        <v>0</v>
      </c>
      <c r="S34" s="53"/>
      <c r="T34" s="52">
        <f t="shared" si="8"/>
        <v>0</v>
      </c>
      <c r="U34" s="56"/>
      <c r="V34" s="53"/>
      <c r="W34" s="52">
        <f t="shared" si="9"/>
        <v>0</v>
      </c>
      <c r="X34" s="53"/>
      <c r="Y34" s="52">
        <f t="shared" si="10"/>
        <v>0</v>
      </c>
      <c r="Z34" s="52">
        <f t="shared" si="11"/>
        <v>0</v>
      </c>
      <c r="AA34" s="48"/>
      <c r="AB34" s="55"/>
      <c r="AC34" s="53">
        <v>0</v>
      </c>
      <c r="AD34" s="52">
        <f t="shared" si="2"/>
        <v>0</v>
      </c>
      <c r="AE34" s="52">
        <f t="shared" si="12"/>
        <v>0</v>
      </c>
      <c r="AF34" s="55"/>
      <c r="AG34" s="52">
        <f t="shared" si="13"/>
        <v>0</v>
      </c>
      <c r="AH34" s="55"/>
      <c r="AI34" s="52">
        <f t="shared" si="14"/>
        <v>0</v>
      </c>
      <c r="AJ34" s="55"/>
      <c r="AK34" s="52">
        <f t="shared" si="15"/>
        <v>0</v>
      </c>
      <c r="AL34" s="55"/>
      <c r="AM34" s="52">
        <f t="shared" si="16"/>
        <v>0</v>
      </c>
      <c r="AN34" s="48"/>
      <c r="AO34" s="55"/>
      <c r="AP34" s="125"/>
      <c r="AQ34" s="57">
        <f t="shared" si="17"/>
        <v>0</v>
      </c>
      <c r="AR34" s="55"/>
      <c r="AS34" s="55"/>
      <c r="AT34" s="52">
        <f t="shared" si="18"/>
        <v>0</v>
      </c>
      <c r="AU34" s="55"/>
      <c r="AV34" s="55"/>
      <c r="AW34" s="55"/>
      <c r="AX34" s="55"/>
      <c r="AY34" s="55"/>
      <c r="AZ34" s="52">
        <f t="shared" si="19"/>
        <v>0</v>
      </c>
      <c r="BA34" s="58">
        <f t="shared" si="20"/>
        <v>0</v>
      </c>
      <c r="BB34" s="55"/>
      <c r="BC34" s="59">
        <f t="shared" si="21"/>
        <v>0</v>
      </c>
    </row>
    <row r="35" spans="1:56" x14ac:dyDescent="0.2">
      <c r="A35" s="48"/>
      <c r="B35" s="58" t="str">
        <f t="shared" si="3"/>
        <v/>
      </c>
      <c r="C35" s="49"/>
      <c r="D35" s="50">
        <f t="shared" si="4"/>
        <v>0</v>
      </c>
      <c r="E35" s="51"/>
      <c r="F35" s="51"/>
      <c r="G35" s="49"/>
      <c r="H35" s="49"/>
      <c r="I35" s="49"/>
      <c r="J35" s="49"/>
      <c r="K35" s="52">
        <f t="shared" si="5"/>
        <v>0</v>
      </c>
      <c r="L35" s="52">
        <f t="shared" si="0"/>
        <v>0</v>
      </c>
      <c r="M35" s="52">
        <f>IF(LEN(TRIM(A35))&gt;0,Šifranti!$F$70,0)</f>
        <v>0</v>
      </c>
      <c r="N35" s="53"/>
      <c r="O35" s="52">
        <f t="shared" si="6"/>
        <v>0</v>
      </c>
      <c r="P35" s="54">
        <f t="shared" si="1"/>
        <v>0</v>
      </c>
      <c r="Q35" s="55"/>
      <c r="R35" s="52">
        <f t="shared" si="7"/>
        <v>0</v>
      </c>
      <c r="S35" s="53"/>
      <c r="T35" s="52">
        <f t="shared" si="8"/>
        <v>0</v>
      </c>
      <c r="U35" s="56"/>
      <c r="V35" s="53"/>
      <c r="W35" s="52">
        <f t="shared" si="9"/>
        <v>0</v>
      </c>
      <c r="X35" s="53"/>
      <c r="Y35" s="52">
        <f t="shared" si="10"/>
        <v>0</v>
      </c>
      <c r="Z35" s="52">
        <f t="shared" si="11"/>
        <v>0</v>
      </c>
      <c r="AA35" s="48"/>
      <c r="AB35" s="55"/>
      <c r="AC35" s="53">
        <v>0</v>
      </c>
      <c r="AD35" s="52">
        <f t="shared" si="2"/>
        <v>0</v>
      </c>
      <c r="AE35" s="52">
        <f t="shared" si="12"/>
        <v>0</v>
      </c>
      <c r="AF35" s="55"/>
      <c r="AG35" s="52">
        <f t="shared" si="13"/>
        <v>0</v>
      </c>
      <c r="AH35" s="55"/>
      <c r="AI35" s="52">
        <f t="shared" si="14"/>
        <v>0</v>
      </c>
      <c r="AJ35" s="55"/>
      <c r="AK35" s="52">
        <f t="shared" si="15"/>
        <v>0</v>
      </c>
      <c r="AL35" s="55"/>
      <c r="AM35" s="52">
        <f t="shared" si="16"/>
        <v>0</v>
      </c>
      <c r="AN35" s="48"/>
      <c r="AO35" s="55"/>
      <c r="AP35" s="125"/>
      <c r="AQ35" s="57">
        <f t="shared" si="17"/>
        <v>0</v>
      </c>
      <c r="AR35" s="55"/>
      <c r="AS35" s="55"/>
      <c r="AT35" s="52">
        <f t="shared" si="18"/>
        <v>0</v>
      </c>
      <c r="AU35" s="55"/>
      <c r="AV35" s="55"/>
      <c r="AW35" s="55"/>
      <c r="AX35" s="55"/>
      <c r="AY35" s="55"/>
      <c r="AZ35" s="52">
        <f t="shared" si="19"/>
        <v>0</v>
      </c>
      <c r="BA35" s="58">
        <f t="shared" si="20"/>
        <v>0</v>
      </c>
      <c r="BB35" s="55"/>
      <c r="BC35" s="59">
        <f t="shared" si="21"/>
        <v>0</v>
      </c>
    </row>
    <row r="36" spans="1:56" ht="13.5" thickBot="1" x14ac:dyDescent="0.25">
      <c r="A36" s="48"/>
      <c r="B36" s="58" t="str">
        <f t="shared" si="3"/>
        <v/>
      </c>
      <c r="C36" s="49"/>
      <c r="D36" s="50">
        <f t="shared" si="4"/>
        <v>0</v>
      </c>
      <c r="E36" s="51"/>
      <c r="F36" s="51"/>
      <c r="G36" s="49"/>
      <c r="H36" s="49"/>
      <c r="I36" s="49"/>
      <c r="J36" s="49"/>
      <c r="K36" s="52">
        <f t="shared" si="5"/>
        <v>0</v>
      </c>
      <c r="L36" s="52">
        <f t="shared" si="0"/>
        <v>0</v>
      </c>
      <c r="M36" s="52">
        <f>IF(LEN(TRIM(A36))&gt;0,Šifranti!$F$70,0)</f>
        <v>0</v>
      </c>
      <c r="N36" s="53"/>
      <c r="O36" s="52">
        <f t="shared" si="6"/>
        <v>0</v>
      </c>
      <c r="P36" s="54">
        <f t="shared" si="1"/>
        <v>0</v>
      </c>
      <c r="Q36" s="55"/>
      <c r="R36" s="52">
        <f t="shared" si="7"/>
        <v>0</v>
      </c>
      <c r="S36" s="53"/>
      <c r="T36" s="52">
        <f t="shared" si="8"/>
        <v>0</v>
      </c>
      <c r="U36" s="56"/>
      <c r="V36" s="53"/>
      <c r="W36" s="52">
        <f t="shared" si="9"/>
        <v>0</v>
      </c>
      <c r="X36" s="53"/>
      <c r="Y36" s="52">
        <f t="shared" si="10"/>
        <v>0</v>
      </c>
      <c r="Z36" s="52">
        <f t="shared" si="11"/>
        <v>0</v>
      </c>
      <c r="AA36" s="48"/>
      <c r="AB36" s="55"/>
      <c r="AC36" s="53">
        <v>0</v>
      </c>
      <c r="AD36" s="52">
        <f t="shared" si="2"/>
        <v>0</v>
      </c>
      <c r="AE36" s="52">
        <f t="shared" si="12"/>
        <v>0</v>
      </c>
      <c r="AF36" s="55"/>
      <c r="AG36" s="52">
        <f t="shared" si="13"/>
        <v>0</v>
      </c>
      <c r="AH36" s="55"/>
      <c r="AI36" s="52">
        <f t="shared" si="14"/>
        <v>0</v>
      </c>
      <c r="AJ36" s="55"/>
      <c r="AK36" s="52">
        <f t="shared" si="15"/>
        <v>0</v>
      </c>
      <c r="AL36" s="55"/>
      <c r="AM36" s="52">
        <f t="shared" si="16"/>
        <v>0</v>
      </c>
      <c r="AN36" s="48"/>
      <c r="AO36" s="55"/>
      <c r="AP36" s="125"/>
      <c r="AQ36" s="57">
        <f t="shared" si="17"/>
        <v>0</v>
      </c>
      <c r="AR36" s="55"/>
      <c r="AS36" s="55"/>
      <c r="AT36" s="52">
        <f t="shared" si="18"/>
        <v>0</v>
      </c>
      <c r="AU36" s="55"/>
      <c r="AV36" s="55"/>
      <c r="AW36" s="55"/>
      <c r="AX36" s="55"/>
      <c r="AY36" s="55"/>
      <c r="AZ36" s="52">
        <f t="shared" si="19"/>
        <v>0</v>
      </c>
      <c r="BA36" s="58">
        <f t="shared" si="20"/>
        <v>0</v>
      </c>
      <c r="BB36" s="55"/>
      <c r="BC36" s="59">
        <f t="shared" si="21"/>
        <v>0</v>
      </c>
    </row>
    <row r="37" spans="1:56" s="6" customFormat="1" ht="13.5" thickTop="1" x14ac:dyDescent="0.2">
      <c r="A37" s="60"/>
      <c r="B37" s="61" t="s">
        <v>97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2">SUM(N7:N36)</f>
        <v>0</v>
      </c>
      <c r="O37" s="62">
        <f t="shared" si="22"/>
        <v>0</v>
      </c>
      <c r="P37" s="62">
        <f t="shared" si="22"/>
        <v>0</v>
      </c>
      <c r="Q37" s="64">
        <f t="shared" si="22"/>
        <v>0</v>
      </c>
      <c r="R37" s="62">
        <f t="shared" si="22"/>
        <v>0</v>
      </c>
      <c r="S37" s="64">
        <f t="shared" si="22"/>
        <v>0</v>
      </c>
      <c r="T37" s="62">
        <f t="shared" si="22"/>
        <v>0</v>
      </c>
      <c r="U37" s="64"/>
      <c r="V37" s="64">
        <f t="shared" si="22"/>
        <v>0</v>
      </c>
      <c r="W37" s="62">
        <f t="shared" si="22"/>
        <v>0</v>
      </c>
      <c r="X37" s="64">
        <f t="shared" si="22"/>
        <v>0</v>
      </c>
      <c r="Y37" s="62">
        <f t="shared" si="22"/>
        <v>0</v>
      </c>
      <c r="Z37" s="62">
        <f t="shared" si="22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R37" si="23">SUM(AK7:AK36)</f>
        <v>0</v>
      </c>
      <c r="AL37" s="64">
        <f t="shared" si="23"/>
        <v>0</v>
      </c>
      <c r="AM37" s="62">
        <f t="shared" si="23"/>
        <v>0</v>
      </c>
      <c r="AN37" s="64">
        <f t="shared" si="23"/>
        <v>0</v>
      </c>
      <c r="AO37" s="64">
        <f t="shared" si="23"/>
        <v>0</v>
      </c>
      <c r="AP37" s="64">
        <f t="shared" si="23"/>
        <v>0</v>
      </c>
      <c r="AQ37" s="62">
        <f t="shared" si="23"/>
        <v>0</v>
      </c>
      <c r="AR37" s="64">
        <f t="shared" si="23"/>
        <v>0</v>
      </c>
      <c r="AS37" s="64"/>
      <c r="AT37" s="62">
        <f t="shared" ref="AT37:BC37" si="24">SUM(AT7:AT36)</f>
        <v>0</v>
      </c>
      <c r="AU37" s="64">
        <f t="shared" si="24"/>
        <v>0</v>
      </c>
      <c r="AV37" s="64">
        <f>SUM(AV7:AV36)</f>
        <v>0</v>
      </c>
      <c r="AW37" s="64">
        <f>SUM(AW7:AW36)</f>
        <v>0</v>
      </c>
      <c r="AX37" s="64">
        <f t="shared" si="24"/>
        <v>0</v>
      </c>
      <c r="AY37" s="64">
        <f>SUM(AY7:AY36)</f>
        <v>0</v>
      </c>
      <c r="AZ37" s="62">
        <f t="shared" si="24"/>
        <v>0</v>
      </c>
      <c r="BA37" s="62">
        <f t="shared" si="24"/>
        <v>0</v>
      </c>
      <c r="BB37" s="64">
        <f t="shared" si="24"/>
        <v>0</v>
      </c>
      <c r="BC37" s="65">
        <f t="shared" si="24"/>
        <v>0</v>
      </c>
    </row>
    <row r="38" spans="1:56" x14ac:dyDescent="0.2">
      <c r="A38"/>
      <c r="B38"/>
      <c r="C38"/>
    </row>
    <row r="39" spans="1:56" s="69" customFormat="1" ht="11.25" x14ac:dyDescent="0.2">
      <c r="A39" s="66" t="s">
        <v>98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Q39" s="68"/>
      <c r="AR39" s="68"/>
      <c r="AT39" s="72"/>
      <c r="AU39" s="72"/>
      <c r="AV39" s="68"/>
      <c r="AW39" s="68"/>
      <c r="AX39" s="72"/>
      <c r="AY39" s="72"/>
      <c r="AZ39" s="72"/>
      <c r="BA39" s="72"/>
      <c r="BB39" s="68"/>
      <c r="BC39" s="70"/>
      <c r="BD39" s="68"/>
    </row>
    <row r="40" spans="1:56" s="69" customFormat="1" ht="11.25" x14ac:dyDescent="0.2">
      <c r="A40" s="66" t="s">
        <v>99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Q40" s="68"/>
      <c r="AR40" s="68"/>
      <c r="AT40" s="72"/>
      <c r="AU40" s="72"/>
      <c r="AV40" s="68"/>
      <c r="AW40" s="68"/>
      <c r="AX40" s="72"/>
      <c r="AY40" s="72"/>
      <c r="AZ40" s="72"/>
      <c r="BA40" s="72"/>
      <c r="BB40" s="68"/>
      <c r="BC40" s="70"/>
      <c r="BD40" s="68"/>
    </row>
    <row r="41" spans="1:56" s="69" customFormat="1" ht="11.25" x14ac:dyDescent="0.2">
      <c r="A41" s="66" t="s">
        <v>100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Q41" s="68"/>
      <c r="AR41" s="68"/>
      <c r="AT41" s="72"/>
      <c r="AU41" s="72"/>
      <c r="AV41" s="68"/>
      <c r="AW41" s="68"/>
      <c r="AX41" s="72"/>
      <c r="AY41" s="72"/>
      <c r="AZ41" s="72"/>
      <c r="BA41" s="72"/>
      <c r="BB41" s="68"/>
      <c r="BC41" s="70"/>
      <c r="BD41" s="68"/>
    </row>
    <row r="42" spans="1:56" s="69" customFormat="1" ht="11.25" x14ac:dyDescent="0.2">
      <c r="A42" s="66" t="s">
        <v>101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Q42" s="68"/>
      <c r="AR42" s="68"/>
      <c r="AT42" s="72"/>
      <c r="AU42" s="72"/>
      <c r="AV42" s="68"/>
      <c r="AW42" s="68"/>
      <c r="AX42" s="72"/>
      <c r="AY42" s="72"/>
      <c r="AZ42" s="72"/>
      <c r="BA42" s="72"/>
      <c r="BB42" s="68"/>
      <c r="BC42" s="70"/>
      <c r="BD42" s="68"/>
    </row>
    <row r="43" spans="1:56" s="69" customFormat="1" ht="11.25" x14ac:dyDescent="0.2">
      <c r="A43" s="66" t="s">
        <v>102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Q43" s="68"/>
      <c r="AR43" s="68"/>
      <c r="AT43" s="72"/>
      <c r="AU43" s="72"/>
      <c r="AV43" s="68"/>
      <c r="AW43" s="68"/>
      <c r="AX43" s="72"/>
      <c r="AY43" s="72"/>
      <c r="AZ43" s="72"/>
      <c r="BA43" s="72"/>
      <c r="BB43" s="68"/>
      <c r="BC43" s="70"/>
      <c r="BD43" s="68"/>
    </row>
    <row r="44" spans="1:56" s="69" customFormat="1" ht="11.25" x14ac:dyDescent="0.2">
      <c r="A44" s="66" t="s">
        <v>103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Q44" s="68"/>
      <c r="AR44" s="68"/>
      <c r="AT44" s="72"/>
      <c r="AU44" s="72"/>
      <c r="AV44" s="68"/>
      <c r="AW44" s="68"/>
      <c r="AX44" s="72"/>
      <c r="AY44" s="72"/>
      <c r="AZ44" s="72"/>
      <c r="BA44" s="72"/>
      <c r="BB44" s="68"/>
      <c r="BC44" s="70"/>
      <c r="BD44" s="68"/>
    </row>
    <row r="45" spans="1:56" s="69" customFormat="1" ht="11.25" x14ac:dyDescent="0.2">
      <c r="A45" s="66" t="s">
        <v>104</v>
      </c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Q45" s="68"/>
      <c r="AR45" s="68"/>
      <c r="AT45" s="72"/>
      <c r="AU45" s="72"/>
      <c r="AV45" s="68"/>
      <c r="AW45" s="68"/>
      <c r="AX45" s="72"/>
      <c r="AY45" s="72"/>
      <c r="AZ45" s="72"/>
      <c r="BA45" s="72"/>
      <c r="BB45" s="68"/>
      <c r="BC45" s="70"/>
      <c r="BD45" s="68"/>
    </row>
    <row r="46" spans="1:56" x14ac:dyDescent="0.2">
      <c r="A46"/>
      <c r="B46"/>
      <c r="C46"/>
    </row>
    <row r="47" spans="1:56" x14ac:dyDescent="0.2">
      <c r="A47"/>
      <c r="B47"/>
      <c r="C47"/>
    </row>
    <row r="48" spans="1:56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n7fWabvOeK8XKjAV8O30b++/lcd9ghNTxFCI4MwIioSDiBYFIQv3x0v9cDCKQCmUWDVP2dK2QEAKgbgMlHkt+A==" saltValue="IBWi3FHctD4NAJSL/axbTg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2">
    <dataValidation type="list" allowBlank="1" showErrorMessage="1" sqref="AC7:AC36" xr:uid="{00000000-0002-0000-0200-000000000000}">
      <formula1>Neugodni</formula1>
      <formula2>0</formula2>
    </dataValidation>
    <dataValidation type="list" allowBlank="1" showErrorMessage="1" sqref="AN7:AN36" xr:uid="{00000000-0002-0000-0200-000001000000}">
      <formula1>Prizadeti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0" fitToWidth="2" orientation="landscape" r:id="rId1"/>
  <headerFooter alignWithMargins="0">
    <oddFooter>&amp;CStran &amp;P od &amp;N</oddFooter>
  </headerFooter>
  <colBreaks count="4" manualBreakCount="4">
    <brk id="10" max="1048575" man="1"/>
    <brk id="24" max="1048575" man="1"/>
    <brk id="36" max="1048575" man="1"/>
    <brk id="4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BD8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40625" defaultRowHeight="12.75" x14ac:dyDescent="0.2"/>
  <cols>
    <col min="1" max="1" width="26.7109375" style="1" customWidth="1"/>
    <col min="2" max="2" width="57.28515625" style="1" customWidth="1"/>
    <col min="3" max="3" width="12.85546875" style="1" customWidth="1"/>
    <col min="4" max="4" width="0" style="2" hidden="1" customWidth="1"/>
    <col min="5" max="6" width="12.28515625" style="1" customWidth="1"/>
    <col min="7" max="10" width="14.140625" style="1" customWidth="1"/>
    <col min="11" max="12" width="11.42578125" style="2" customWidth="1"/>
    <col min="13" max="13" width="11.42578125" style="1" customWidth="1"/>
    <col min="14" max="14" width="8.5703125" style="1" customWidth="1"/>
    <col min="15" max="15" width="11.42578125" style="2" customWidth="1"/>
    <col min="16" max="16" width="8.5703125" customWidth="1"/>
    <col min="17" max="17" width="11.42578125" style="1" customWidth="1"/>
    <col min="18" max="18" width="11.42578125" style="2" customWidth="1"/>
    <col min="19" max="19" width="8.5703125" style="1" customWidth="1"/>
    <col min="20" max="20" width="11.42578125" customWidth="1"/>
    <col min="21" max="22" width="8.5703125" style="1" customWidth="1"/>
    <col min="23" max="23" width="11.42578125" style="2" customWidth="1"/>
    <col min="24" max="24" width="8.5703125" style="1" customWidth="1"/>
    <col min="25" max="25" width="14" style="2" customWidth="1"/>
    <col min="26" max="26" width="11.42578125" style="2" customWidth="1"/>
    <col min="27" max="27" width="11.42578125" style="1" customWidth="1"/>
    <col min="28" max="29" width="11.42578125" style="2" customWidth="1"/>
    <col min="30" max="30" width="11.42578125" style="1" customWidth="1"/>
    <col min="31" max="31" width="11.42578125" style="2" customWidth="1"/>
    <col min="32" max="32" width="11.42578125" style="1" customWidth="1"/>
    <col min="33" max="33" width="11.42578125" style="2" customWidth="1"/>
    <col min="34" max="34" width="11.42578125" customWidth="1"/>
    <col min="35" max="35" width="11.42578125" style="2" customWidth="1"/>
    <col min="36" max="36" width="11.42578125" customWidth="1"/>
    <col min="37" max="37" width="11.42578125" style="2" customWidth="1"/>
    <col min="38" max="38" width="11.42578125" style="1" customWidth="1"/>
    <col min="39" max="39" width="11.42578125" style="2" customWidth="1"/>
    <col min="40" max="42" width="11.42578125" style="1" customWidth="1"/>
    <col min="43" max="43" width="13.5703125" style="2" customWidth="1"/>
    <col min="44" max="44" width="11.28515625" style="1" customWidth="1"/>
    <col min="45" max="45" width="10.140625" style="3" customWidth="1"/>
    <col min="46" max="46" width="11.42578125" style="3" customWidth="1"/>
    <col min="47" max="47" width="11.42578125" style="2" customWidth="1"/>
    <col min="48" max="50" width="11.42578125" style="3" customWidth="1"/>
    <col min="51" max="52" width="11.28515625" style="3" customWidth="1"/>
    <col min="53" max="53" width="11.42578125" style="2" customWidth="1"/>
    <col min="54" max="54" width="11.42578125" customWidth="1"/>
    <col min="55" max="55" width="11.42578125" style="3" customWidth="1"/>
    <col min="56" max="56" width="15" style="1" customWidth="1"/>
    <col min="57" max="16384" width="9.140625" style="1"/>
  </cols>
  <sheetData>
    <row r="1" spans="1:55" customFormat="1" x14ac:dyDescent="0.2">
      <c r="A1" s="4" t="s">
        <v>16</v>
      </c>
      <c r="D1" s="2"/>
      <c r="E1" s="5">
        <f>Rezime!C8</f>
        <v>0</v>
      </c>
      <c r="F1" s="6"/>
      <c r="K1" s="2"/>
      <c r="L1" s="7" t="s">
        <v>17</v>
      </c>
      <c r="M1" s="8">
        <v>1</v>
      </c>
      <c r="O1" s="2"/>
      <c r="R1" s="2"/>
      <c r="W1" s="2"/>
      <c r="Y1" s="2"/>
      <c r="Z1" s="2"/>
      <c r="AB1" s="2"/>
      <c r="AC1" s="2"/>
      <c r="AE1" s="2"/>
      <c r="AG1" s="2"/>
      <c r="AI1" s="2"/>
      <c r="AK1" s="2"/>
      <c r="AM1" s="2"/>
      <c r="AQ1" s="9" t="s">
        <v>18</v>
      </c>
      <c r="AR1" s="10">
        <v>16.34</v>
      </c>
      <c r="AS1" s="2"/>
      <c r="AT1" s="11"/>
      <c r="AU1" s="2"/>
      <c r="AV1" s="2"/>
      <c r="AW1" s="2"/>
      <c r="AX1" s="2"/>
      <c r="AY1" s="2"/>
      <c r="AZ1" s="2"/>
      <c r="BA1" s="2"/>
      <c r="BC1" s="2"/>
    </row>
    <row r="2" spans="1:55" customFormat="1" x14ac:dyDescent="0.2">
      <c r="A2" s="4" t="s">
        <v>111</v>
      </c>
      <c r="D2" s="2"/>
      <c r="K2" s="2"/>
      <c r="L2" s="2"/>
      <c r="O2" s="2"/>
      <c r="R2" s="2"/>
      <c r="W2" s="2"/>
      <c r="Y2" s="2"/>
      <c r="Z2" s="2"/>
      <c r="AB2" s="2"/>
      <c r="AC2" s="2"/>
      <c r="AE2" s="2"/>
      <c r="AG2" s="2"/>
      <c r="AI2" s="2"/>
      <c r="AK2" s="2"/>
      <c r="AM2" s="2"/>
      <c r="AQ2" s="2"/>
      <c r="AS2" s="2"/>
      <c r="AT2" s="2"/>
      <c r="AU2" s="2"/>
      <c r="AV2" s="2"/>
      <c r="AW2" s="2"/>
      <c r="AX2" s="2"/>
      <c r="AY2" s="2"/>
      <c r="AZ2" s="2"/>
      <c r="BA2" s="2"/>
      <c r="BC2" s="2"/>
    </row>
    <row r="3" spans="1:55" s="26" customFormat="1" x14ac:dyDescent="0.2">
      <c r="A3" s="12" t="s">
        <v>20</v>
      </c>
      <c r="B3" s="13" t="s">
        <v>21</v>
      </c>
      <c r="C3" s="13" t="s">
        <v>22</v>
      </c>
      <c r="D3" s="14" t="s">
        <v>23</v>
      </c>
      <c r="E3" s="13" t="s">
        <v>24</v>
      </c>
      <c r="F3" s="15" t="s">
        <v>25</v>
      </c>
      <c r="G3" s="181" t="s">
        <v>26</v>
      </c>
      <c r="H3" s="181"/>
      <c r="I3" s="182" t="s">
        <v>27</v>
      </c>
      <c r="J3" s="182"/>
      <c r="K3" s="16" t="s">
        <v>28</v>
      </c>
      <c r="L3" s="128" t="s">
        <v>29</v>
      </c>
      <c r="M3" s="183" t="s">
        <v>30</v>
      </c>
      <c r="N3" s="184"/>
      <c r="O3" s="19" t="s">
        <v>31</v>
      </c>
      <c r="P3" s="20"/>
      <c r="Q3" s="20" t="s">
        <v>32</v>
      </c>
      <c r="R3" s="21"/>
      <c r="S3" s="13"/>
      <c r="T3" s="15"/>
      <c r="U3" s="15"/>
      <c r="V3" s="15"/>
      <c r="W3" s="22"/>
      <c r="X3" s="18"/>
      <c r="Y3" s="23" t="s">
        <v>33</v>
      </c>
      <c r="Z3" s="22"/>
      <c r="AA3" s="18"/>
      <c r="AB3" s="180"/>
      <c r="AC3" s="180"/>
      <c r="AD3" s="180"/>
      <c r="AE3" s="22"/>
      <c r="AF3" s="18"/>
      <c r="AG3" s="22"/>
      <c r="AH3" s="18"/>
      <c r="AI3" s="22"/>
      <c r="AJ3" s="18"/>
      <c r="AK3" s="22"/>
      <c r="AL3" s="24"/>
      <c r="AM3" s="22"/>
      <c r="AN3" s="24"/>
      <c r="AO3" s="18"/>
      <c r="AP3" s="13"/>
      <c r="AQ3" s="16" t="s">
        <v>34</v>
      </c>
      <c r="AR3" s="14" t="s">
        <v>35</v>
      </c>
      <c r="AS3" s="14" t="s">
        <v>36</v>
      </c>
      <c r="AT3" s="14" t="s">
        <v>37</v>
      </c>
      <c r="AU3" s="22"/>
      <c r="AV3" s="25"/>
      <c r="AW3" s="16" t="s">
        <v>106</v>
      </c>
      <c r="AX3" s="14" t="s">
        <v>112</v>
      </c>
      <c r="AY3" s="16" t="s">
        <v>40</v>
      </c>
      <c r="AZ3" s="14" t="s">
        <v>41</v>
      </c>
      <c r="BA3" s="129" t="s">
        <v>42</v>
      </c>
      <c r="BB3" s="14" t="s">
        <v>43</v>
      </c>
      <c r="BC3" s="14" t="s">
        <v>44</v>
      </c>
    </row>
    <row r="4" spans="1:55" s="26" customFormat="1" x14ac:dyDescent="0.2">
      <c r="A4" s="27"/>
      <c r="B4" s="28"/>
      <c r="C4" s="28"/>
      <c r="D4" s="29" t="s">
        <v>45</v>
      </c>
      <c r="E4" s="27"/>
      <c r="F4" s="30"/>
      <c r="G4" s="30" t="s">
        <v>46</v>
      </c>
      <c r="H4" s="31" t="s">
        <v>47</v>
      </c>
      <c r="I4" s="30" t="s">
        <v>46</v>
      </c>
      <c r="J4" s="28" t="s">
        <v>47</v>
      </c>
      <c r="K4" s="32" t="s">
        <v>48</v>
      </c>
      <c r="L4" s="128"/>
      <c r="M4" s="17" t="s">
        <v>49</v>
      </c>
      <c r="N4" s="17" t="s">
        <v>50</v>
      </c>
      <c r="O4" s="128"/>
      <c r="P4" s="17" t="s">
        <v>50</v>
      </c>
      <c r="Q4" s="20" t="s">
        <v>51</v>
      </c>
      <c r="R4" s="22" t="s">
        <v>52</v>
      </c>
      <c r="S4" s="24" t="s">
        <v>50</v>
      </c>
      <c r="T4" s="33" t="s">
        <v>53</v>
      </c>
      <c r="U4" s="24"/>
      <c r="V4" s="24" t="s">
        <v>50</v>
      </c>
      <c r="W4" s="34" t="s">
        <v>54</v>
      </c>
      <c r="X4" s="28" t="s">
        <v>50</v>
      </c>
      <c r="Y4" s="28"/>
      <c r="Z4" s="180" t="s">
        <v>55</v>
      </c>
      <c r="AA4" s="180"/>
      <c r="AB4" s="180" t="s">
        <v>56</v>
      </c>
      <c r="AC4" s="180"/>
      <c r="AD4" s="180"/>
      <c r="AE4" s="180" t="s">
        <v>57</v>
      </c>
      <c r="AF4" s="180"/>
      <c r="AG4" s="180" t="s">
        <v>58</v>
      </c>
      <c r="AH4" s="180"/>
      <c r="AI4" s="180" t="s">
        <v>59</v>
      </c>
      <c r="AJ4" s="180"/>
      <c r="AK4" s="180" t="s">
        <v>107</v>
      </c>
      <c r="AL4" s="180"/>
      <c r="AM4" s="180" t="s">
        <v>61</v>
      </c>
      <c r="AN4" s="180"/>
      <c r="AO4" s="180"/>
      <c r="AP4" s="128" t="s">
        <v>62</v>
      </c>
      <c r="AQ4" s="128" t="s">
        <v>63</v>
      </c>
      <c r="AR4" s="32" t="s">
        <v>64</v>
      </c>
      <c r="AS4" s="29" t="s">
        <v>65</v>
      </c>
      <c r="AT4" s="29" t="s">
        <v>66</v>
      </c>
      <c r="AU4" s="128" t="s">
        <v>67</v>
      </c>
      <c r="AV4" s="128" t="s">
        <v>68</v>
      </c>
      <c r="AW4" s="29"/>
      <c r="AX4" s="29"/>
      <c r="AY4" s="29" t="s">
        <v>69</v>
      </c>
      <c r="AZ4" s="29" t="s">
        <v>70</v>
      </c>
      <c r="BA4" s="27"/>
      <c r="BB4" s="29" t="s">
        <v>71</v>
      </c>
      <c r="BC4" s="29"/>
    </row>
    <row r="5" spans="1:55" s="44" customFormat="1" ht="11.25" x14ac:dyDescent="0.2">
      <c r="A5" s="35"/>
      <c r="B5" s="36"/>
      <c r="C5" s="36"/>
      <c r="D5" s="37" t="s">
        <v>45</v>
      </c>
      <c r="E5" s="36"/>
      <c r="F5" s="36"/>
      <c r="G5" s="38" t="s">
        <v>72</v>
      </c>
      <c r="H5" s="38" t="s">
        <v>72</v>
      </c>
      <c r="I5" s="38" t="s">
        <v>72</v>
      </c>
      <c r="J5" s="38" t="s">
        <v>72</v>
      </c>
      <c r="K5" s="37" t="s">
        <v>108</v>
      </c>
      <c r="L5" s="37" t="s">
        <v>74</v>
      </c>
      <c r="M5" s="36" t="s">
        <v>75</v>
      </c>
      <c r="N5" s="36"/>
      <c r="O5" s="37" t="s">
        <v>76</v>
      </c>
      <c r="P5" s="36" t="s">
        <v>77</v>
      </c>
      <c r="Q5" s="36"/>
      <c r="R5" s="39" t="s">
        <v>78</v>
      </c>
      <c r="S5" s="40"/>
      <c r="T5" s="38" t="s">
        <v>79</v>
      </c>
      <c r="U5" s="38" t="s">
        <v>80</v>
      </c>
      <c r="V5" s="38"/>
      <c r="W5" s="39" t="s">
        <v>81</v>
      </c>
      <c r="X5" s="38"/>
      <c r="Y5" s="41" t="s">
        <v>109</v>
      </c>
      <c r="Z5" s="37" t="s">
        <v>83</v>
      </c>
      <c r="AA5" s="36" t="s">
        <v>80</v>
      </c>
      <c r="AB5" s="37" t="s">
        <v>84</v>
      </c>
      <c r="AC5" s="36" t="s">
        <v>85</v>
      </c>
      <c r="AD5" s="36" t="s">
        <v>86</v>
      </c>
      <c r="AE5" s="37" t="s">
        <v>87</v>
      </c>
      <c r="AF5" s="36" t="s">
        <v>50</v>
      </c>
      <c r="AG5" s="37" t="s">
        <v>88</v>
      </c>
      <c r="AH5" s="42" t="s">
        <v>50</v>
      </c>
      <c r="AI5" s="37" t="s">
        <v>89</v>
      </c>
      <c r="AJ5" s="42" t="s">
        <v>50</v>
      </c>
      <c r="AK5" s="37" t="s">
        <v>90</v>
      </c>
      <c r="AL5" s="42" t="s">
        <v>50</v>
      </c>
      <c r="AM5" s="37" t="s">
        <v>91</v>
      </c>
      <c r="AN5" s="42" t="s">
        <v>80</v>
      </c>
      <c r="AO5" s="42" t="s">
        <v>50</v>
      </c>
      <c r="AP5" s="40" t="s">
        <v>92</v>
      </c>
      <c r="AQ5" s="39" t="s">
        <v>93</v>
      </c>
      <c r="AR5" s="37"/>
      <c r="AS5" s="43"/>
      <c r="AT5" s="37" t="s">
        <v>94</v>
      </c>
      <c r="AU5" s="37"/>
      <c r="AV5" s="37"/>
      <c r="AW5" s="37" t="s">
        <v>92</v>
      </c>
      <c r="AX5" s="37" t="s">
        <v>92</v>
      </c>
      <c r="AY5" s="37" t="s">
        <v>110</v>
      </c>
      <c r="AZ5" s="37" t="s">
        <v>173</v>
      </c>
      <c r="BA5" s="36" t="s">
        <v>95</v>
      </c>
      <c r="BB5" s="37"/>
      <c r="BC5" s="37" t="s">
        <v>96</v>
      </c>
    </row>
    <row r="6" spans="1:55" s="47" customFormat="1" x14ac:dyDescent="0.2">
      <c r="A6" s="45">
        <v>1</v>
      </c>
      <c r="B6" s="46">
        <v>2</v>
      </c>
      <c r="C6" s="46">
        <v>3</v>
      </c>
      <c r="D6" s="46"/>
      <c r="E6" s="46">
        <v>4</v>
      </c>
      <c r="F6" s="46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25</v>
      </c>
      <c r="AA6" s="46">
        <v>26</v>
      </c>
      <c r="AB6" s="46">
        <v>27</v>
      </c>
      <c r="AC6" s="46">
        <v>28</v>
      </c>
      <c r="AD6" s="46">
        <v>29</v>
      </c>
      <c r="AE6" s="46">
        <v>30</v>
      </c>
      <c r="AF6" s="46">
        <v>31</v>
      </c>
      <c r="AG6" s="46">
        <v>32</v>
      </c>
      <c r="AH6" s="46">
        <v>33</v>
      </c>
      <c r="AI6" s="46">
        <v>34</v>
      </c>
      <c r="AJ6" s="46">
        <v>35</v>
      </c>
      <c r="AK6" s="46">
        <v>36</v>
      </c>
      <c r="AL6" s="46">
        <v>37</v>
      </c>
      <c r="AM6" s="46">
        <v>38</v>
      </c>
      <c r="AN6" s="46">
        <v>39</v>
      </c>
      <c r="AO6" s="46">
        <v>40</v>
      </c>
      <c r="AP6" s="46">
        <v>41</v>
      </c>
      <c r="AQ6" s="46">
        <v>42</v>
      </c>
      <c r="AR6" s="46">
        <v>43</v>
      </c>
      <c r="AS6" s="46">
        <v>44</v>
      </c>
      <c r="AT6" s="46">
        <v>45</v>
      </c>
      <c r="AU6" s="46">
        <v>46</v>
      </c>
      <c r="AV6" s="46">
        <v>47</v>
      </c>
      <c r="AW6" s="46">
        <v>48</v>
      </c>
      <c r="AX6" s="46">
        <v>49</v>
      </c>
      <c r="AY6" s="46">
        <v>50</v>
      </c>
      <c r="AZ6" s="46">
        <v>51</v>
      </c>
      <c r="BA6" s="46">
        <v>52</v>
      </c>
      <c r="BB6" s="46">
        <v>53</v>
      </c>
      <c r="BC6" s="46">
        <v>54</v>
      </c>
    </row>
    <row r="7" spans="1:55" x14ac:dyDescent="0.2">
      <c r="A7" s="48"/>
      <c r="B7" s="48"/>
      <c r="C7" s="49"/>
      <c r="D7" s="50">
        <f>BC7</f>
        <v>0</v>
      </c>
      <c r="E7" s="51"/>
      <c r="F7" s="51"/>
      <c r="G7" s="49"/>
      <c r="H7" s="49"/>
      <c r="I7" s="49"/>
      <c r="J7" s="49"/>
      <c r="K7" s="52">
        <f>L7+O7+AW7+AX7+AY7</f>
        <v>0</v>
      </c>
      <c r="L7" s="52">
        <f t="shared" ref="L7:L36" si="0">M7*N7/174</f>
        <v>0</v>
      </c>
      <c r="M7" s="52">
        <f>IF(ISERROR(VLOOKUP('Zahtevek zdravniki'!$B7,Šifranti!$B$68:$F$69,5,FALSE)),0,VLOOKUP('Zahtevek zdravniki'!$B7,Šifranti!$B$68:$F$69,5,FALSE))</f>
        <v>0</v>
      </c>
      <c r="N7" s="53"/>
      <c r="O7" s="52">
        <f>R7+T7+W7</f>
        <v>0</v>
      </c>
      <c r="P7" s="54">
        <f t="shared" ref="P7:P36" si="1">+S7+V7+X7</f>
        <v>0</v>
      </c>
      <c r="Q7" s="55"/>
      <c r="R7" s="52">
        <f>Q7*S7/174</f>
        <v>0</v>
      </c>
      <c r="S7" s="53"/>
      <c r="T7" s="52">
        <f>Q7*U7*V7/174</f>
        <v>0</v>
      </c>
      <c r="U7" s="56"/>
      <c r="V7" s="53"/>
      <c r="W7" s="52">
        <f>Q7*X7/174</f>
        <v>0</v>
      </c>
      <c r="X7" s="53"/>
      <c r="Y7" s="52">
        <f>Z7+AD7+AE7+AG7+AI7+AK7+AM7+AP7</f>
        <v>0</v>
      </c>
      <c r="Z7" s="52">
        <f>L7*AA7/100</f>
        <v>0</v>
      </c>
      <c r="AA7" s="48"/>
      <c r="AB7" s="55"/>
      <c r="AC7" s="53">
        <v>0</v>
      </c>
      <c r="AD7" s="52">
        <f t="shared" ref="AD7:AD36" si="2">AB7*AC7</f>
        <v>0</v>
      </c>
      <c r="AE7" s="52">
        <f>$M7*0.07*AF7/174</f>
        <v>0</v>
      </c>
      <c r="AF7" s="55"/>
      <c r="AG7" s="52">
        <f>$M7*0.4*AH7/174</f>
        <v>0</v>
      </c>
      <c r="AH7" s="55"/>
      <c r="AI7" s="52">
        <f>$M7*0.9*AJ7/174</f>
        <v>0</v>
      </c>
      <c r="AJ7" s="55"/>
      <c r="AK7" s="52">
        <f>$M7*1.2*AL7/174</f>
        <v>0</v>
      </c>
      <c r="AL7" s="55"/>
      <c r="AM7" s="52">
        <f>$M7*AN7/100*AO7/174</f>
        <v>0</v>
      </c>
      <c r="AN7" s="48"/>
      <c r="AO7" s="55"/>
      <c r="AP7" s="125"/>
      <c r="AQ7" s="57">
        <f>((K7+Y7)*$AR$1)/100</f>
        <v>0</v>
      </c>
      <c r="AR7" s="55"/>
      <c r="AS7" s="55"/>
      <c r="AT7" s="52">
        <f>AU7+AV7</f>
        <v>0</v>
      </c>
      <c r="AU7" s="55"/>
      <c r="AV7" s="55"/>
      <c r="AW7" s="55"/>
      <c r="AX7" s="55"/>
      <c r="AY7" s="55"/>
      <c r="AZ7" s="52">
        <f>(K7-AX7)+(AX7*21.86%)+Y7+AQ7+AR7+AT7</f>
        <v>0</v>
      </c>
      <c r="BA7" s="58">
        <f>N7+P7</f>
        <v>0</v>
      </c>
      <c r="BB7" s="55"/>
      <c r="BC7" s="59">
        <f>AZ7+BB7</f>
        <v>0</v>
      </c>
    </row>
    <row r="8" spans="1:55" x14ac:dyDescent="0.2">
      <c r="A8" s="48"/>
      <c r="B8" s="48"/>
      <c r="C8" s="49"/>
      <c r="D8" s="50">
        <f t="shared" ref="D8:D36" si="3">BC8</f>
        <v>0</v>
      </c>
      <c r="E8" s="51"/>
      <c r="F8" s="51"/>
      <c r="G8" s="49"/>
      <c r="H8" s="49"/>
      <c r="I8" s="49"/>
      <c r="J8" s="49"/>
      <c r="K8" s="52">
        <f t="shared" ref="K8:K36" si="4">L8+O8+AW8+AX8+AY8</f>
        <v>0</v>
      </c>
      <c r="L8" s="52">
        <f t="shared" si="0"/>
        <v>0</v>
      </c>
      <c r="M8" s="52">
        <f>IF(ISERROR(VLOOKUP('Zahtevek zdravniki'!$B8,Šifranti!$B$68:$F$69,5,FALSE)),0,VLOOKUP('Zahtevek zdravniki'!$B8,Šifranti!$B$68:$F$69,5,FALSE))</f>
        <v>0</v>
      </c>
      <c r="N8" s="53"/>
      <c r="O8" s="52">
        <f t="shared" ref="O8:O36" si="5">R8+T8+W8</f>
        <v>0</v>
      </c>
      <c r="P8" s="54">
        <f t="shared" si="1"/>
        <v>0</v>
      </c>
      <c r="Q8" s="55"/>
      <c r="R8" s="52">
        <f t="shared" ref="R8:R36" si="6">Q8*S8/174</f>
        <v>0</v>
      </c>
      <c r="S8" s="53"/>
      <c r="T8" s="52">
        <f t="shared" ref="T8:T36" si="7">Q8*U8*V8/174</f>
        <v>0</v>
      </c>
      <c r="U8" s="56"/>
      <c r="V8" s="53"/>
      <c r="W8" s="52">
        <f t="shared" ref="W8:W36" si="8">Q8*X8/174</f>
        <v>0</v>
      </c>
      <c r="X8" s="53"/>
      <c r="Y8" s="52">
        <f t="shared" ref="Y8:Y36" si="9">Z8+AD8+AE8+AG8+AI8+AK8+AM8+AP8</f>
        <v>0</v>
      </c>
      <c r="Z8" s="52">
        <f t="shared" ref="Z8:Z36" si="10">L8*AA8/100</f>
        <v>0</v>
      </c>
      <c r="AA8" s="48"/>
      <c r="AB8" s="55"/>
      <c r="AC8" s="53">
        <v>0</v>
      </c>
      <c r="AD8" s="52">
        <f t="shared" si="2"/>
        <v>0</v>
      </c>
      <c r="AE8" s="52">
        <f t="shared" ref="AE8:AE36" si="11">$M8*0.07*AF8/174</f>
        <v>0</v>
      </c>
      <c r="AF8" s="55"/>
      <c r="AG8" s="52">
        <f t="shared" ref="AG8:AG36" si="12">$M8*0.4*AH8/174</f>
        <v>0</v>
      </c>
      <c r="AH8" s="55"/>
      <c r="AI8" s="52">
        <f t="shared" ref="AI8:AI36" si="13">$M8*0.9*AJ8/174</f>
        <v>0</v>
      </c>
      <c r="AJ8" s="55"/>
      <c r="AK8" s="52">
        <f t="shared" ref="AK8:AK36" si="14">$M8*1.2*AL8/174</f>
        <v>0</v>
      </c>
      <c r="AL8" s="55"/>
      <c r="AM8" s="52">
        <f t="shared" ref="AM8:AM36" si="15">$M8*AN8/100*AO8/174</f>
        <v>0</v>
      </c>
      <c r="AN8" s="48"/>
      <c r="AO8" s="55"/>
      <c r="AP8" s="125"/>
      <c r="AQ8" s="57">
        <f t="shared" ref="AQ8:AQ36" si="16">((K8+Y8)*$AR$1)/100</f>
        <v>0</v>
      </c>
      <c r="AR8" s="55"/>
      <c r="AS8" s="55"/>
      <c r="AT8" s="52">
        <f t="shared" ref="AT8:AT36" si="17">AU8+AV8</f>
        <v>0</v>
      </c>
      <c r="AU8" s="55"/>
      <c r="AV8" s="55"/>
      <c r="AW8" s="55"/>
      <c r="AX8" s="55"/>
      <c r="AY8" s="55"/>
      <c r="AZ8" s="52">
        <f t="shared" ref="AZ8:AZ36" si="18">(K8-AX8)+(AX8*21.86%)+Y8+AQ8+AR8+AT8</f>
        <v>0</v>
      </c>
      <c r="BA8" s="58">
        <f t="shared" ref="BA8:BA36" si="19">N8+P8</f>
        <v>0</v>
      </c>
      <c r="BB8" s="55"/>
      <c r="BC8" s="59">
        <f t="shared" ref="BC8:BC36" si="20">AZ8+BB8</f>
        <v>0</v>
      </c>
    </row>
    <row r="9" spans="1:55" x14ac:dyDescent="0.2">
      <c r="A9" s="48"/>
      <c r="B9" s="48"/>
      <c r="C9" s="49"/>
      <c r="D9" s="50">
        <f t="shared" si="3"/>
        <v>0</v>
      </c>
      <c r="E9" s="51"/>
      <c r="F9" s="51"/>
      <c r="G9" s="49"/>
      <c r="H9" s="49"/>
      <c r="I9" s="49"/>
      <c r="J9" s="49"/>
      <c r="K9" s="52">
        <f t="shared" si="4"/>
        <v>0</v>
      </c>
      <c r="L9" s="52">
        <f t="shared" si="0"/>
        <v>0</v>
      </c>
      <c r="M9" s="52">
        <f>IF(ISERROR(VLOOKUP('Zahtevek zdravniki'!$B9,Šifranti!$B$68:$F$69,5,FALSE)),0,VLOOKUP('Zahtevek zdravniki'!$B9,Šifranti!$B$68:$F$69,5,FALSE))</f>
        <v>0</v>
      </c>
      <c r="N9" s="53"/>
      <c r="O9" s="52">
        <f t="shared" si="5"/>
        <v>0</v>
      </c>
      <c r="P9" s="54">
        <f t="shared" si="1"/>
        <v>0</v>
      </c>
      <c r="Q9" s="55"/>
      <c r="R9" s="52">
        <f t="shared" si="6"/>
        <v>0</v>
      </c>
      <c r="S9" s="53"/>
      <c r="T9" s="52">
        <f t="shared" si="7"/>
        <v>0</v>
      </c>
      <c r="U9" s="56"/>
      <c r="V9" s="53"/>
      <c r="W9" s="52">
        <f t="shared" si="8"/>
        <v>0</v>
      </c>
      <c r="X9" s="53"/>
      <c r="Y9" s="52">
        <f t="shared" si="9"/>
        <v>0</v>
      </c>
      <c r="Z9" s="52">
        <f t="shared" si="10"/>
        <v>0</v>
      </c>
      <c r="AA9" s="48"/>
      <c r="AB9" s="55"/>
      <c r="AC9" s="53">
        <v>0</v>
      </c>
      <c r="AD9" s="52">
        <f t="shared" si="2"/>
        <v>0</v>
      </c>
      <c r="AE9" s="52">
        <f t="shared" si="11"/>
        <v>0</v>
      </c>
      <c r="AF9" s="55"/>
      <c r="AG9" s="52">
        <f t="shared" si="12"/>
        <v>0</v>
      </c>
      <c r="AH9" s="55"/>
      <c r="AI9" s="52">
        <f t="shared" si="13"/>
        <v>0</v>
      </c>
      <c r="AJ9" s="55"/>
      <c r="AK9" s="52">
        <f t="shared" si="14"/>
        <v>0</v>
      </c>
      <c r="AL9" s="55"/>
      <c r="AM9" s="52">
        <f t="shared" si="15"/>
        <v>0</v>
      </c>
      <c r="AN9" s="48"/>
      <c r="AO9" s="55"/>
      <c r="AP9" s="125"/>
      <c r="AQ9" s="57">
        <f t="shared" si="16"/>
        <v>0</v>
      </c>
      <c r="AR9" s="55"/>
      <c r="AS9" s="55"/>
      <c r="AT9" s="52">
        <f t="shared" si="17"/>
        <v>0</v>
      </c>
      <c r="AU9" s="55"/>
      <c r="AV9" s="55"/>
      <c r="AW9" s="55"/>
      <c r="AX9" s="55"/>
      <c r="AY9" s="55"/>
      <c r="AZ9" s="52">
        <f t="shared" si="18"/>
        <v>0</v>
      </c>
      <c r="BA9" s="58">
        <f t="shared" si="19"/>
        <v>0</v>
      </c>
      <c r="BB9" s="55"/>
      <c r="BC9" s="59">
        <f t="shared" si="20"/>
        <v>0</v>
      </c>
    </row>
    <row r="10" spans="1:55" x14ac:dyDescent="0.2">
      <c r="A10" s="48"/>
      <c r="B10" s="48"/>
      <c r="C10" s="49"/>
      <c r="D10" s="50">
        <f t="shared" si="3"/>
        <v>0</v>
      </c>
      <c r="E10" s="51"/>
      <c r="F10" s="51"/>
      <c r="G10" s="49"/>
      <c r="H10" s="49"/>
      <c r="I10" s="49"/>
      <c r="J10" s="49"/>
      <c r="K10" s="52">
        <f t="shared" si="4"/>
        <v>0</v>
      </c>
      <c r="L10" s="52">
        <f t="shared" si="0"/>
        <v>0</v>
      </c>
      <c r="M10" s="52">
        <f>IF(ISERROR(VLOOKUP('Zahtevek zdravniki'!$B10,Šifranti!$B$68:$F$69,5,FALSE)),0,VLOOKUP('Zahtevek zdravniki'!$B10,Šifranti!$B$68:$F$69,5,FALSE))</f>
        <v>0</v>
      </c>
      <c r="N10" s="53"/>
      <c r="O10" s="52">
        <f t="shared" si="5"/>
        <v>0</v>
      </c>
      <c r="P10" s="54">
        <f t="shared" si="1"/>
        <v>0</v>
      </c>
      <c r="Q10" s="55"/>
      <c r="R10" s="52">
        <f t="shared" si="6"/>
        <v>0</v>
      </c>
      <c r="S10" s="53"/>
      <c r="T10" s="52">
        <f t="shared" si="7"/>
        <v>0</v>
      </c>
      <c r="U10" s="56"/>
      <c r="V10" s="53"/>
      <c r="W10" s="52">
        <f t="shared" si="8"/>
        <v>0</v>
      </c>
      <c r="X10" s="53"/>
      <c r="Y10" s="52">
        <f t="shared" si="9"/>
        <v>0</v>
      </c>
      <c r="Z10" s="52">
        <f t="shared" si="10"/>
        <v>0</v>
      </c>
      <c r="AA10" s="48"/>
      <c r="AB10" s="55"/>
      <c r="AC10" s="53">
        <v>0</v>
      </c>
      <c r="AD10" s="52">
        <f t="shared" si="2"/>
        <v>0</v>
      </c>
      <c r="AE10" s="52">
        <f t="shared" si="11"/>
        <v>0</v>
      </c>
      <c r="AF10" s="55"/>
      <c r="AG10" s="52">
        <f t="shared" si="12"/>
        <v>0</v>
      </c>
      <c r="AH10" s="55"/>
      <c r="AI10" s="52">
        <f t="shared" si="13"/>
        <v>0</v>
      </c>
      <c r="AJ10" s="55"/>
      <c r="AK10" s="52">
        <f t="shared" si="14"/>
        <v>0</v>
      </c>
      <c r="AL10" s="55"/>
      <c r="AM10" s="52">
        <f t="shared" si="15"/>
        <v>0</v>
      </c>
      <c r="AN10" s="48"/>
      <c r="AO10" s="55"/>
      <c r="AP10" s="125"/>
      <c r="AQ10" s="57">
        <f t="shared" si="16"/>
        <v>0</v>
      </c>
      <c r="AR10" s="55"/>
      <c r="AS10" s="55"/>
      <c r="AT10" s="52">
        <f t="shared" si="17"/>
        <v>0</v>
      </c>
      <c r="AU10" s="55"/>
      <c r="AV10" s="55"/>
      <c r="AW10" s="55"/>
      <c r="AX10" s="55"/>
      <c r="AY10" s="55"/>
      <c r="AZ10" s="52">
        <f t="shared" si="18"/>
        <v>0</v>
      </c>
      <c r="BA10" s="58">
        <f t="shared" si="19"/>
        <v>0</v>
      </c>
      <c r="BB10" s="55"/>
      <c r="BC10" s="59">
        <f t="shared" si="20"/>
        <v>0</v>
      </c>
    </row>
    <row r="11" spans="1:55" x14ac:dyDescent="0.2">
      <c r="A11" s="48"/>
      <c r="B11" s="48"/>
      <c r="C11" s="49"/>
      <c r="D11" s="50">
        <f t="shared" si="3"/>
        <v>0</v>
      </c>
      <c r="E11" s="51"/>
      <c r="F11" s="51"/>
      <c r="G11" s="49"/>
      <c r="H11" s="49"/>
      <c r="I11" s="49"/>
      <c r="J11" s="49"/>
      <c r="K11" s="52">
        <f t="shared" si="4"/>
        <v>0</v>
      </c>
      <c r="L11" s="52">
        <f t="shared" si="0"/>
        <v>0</v>
      </c>
      <c r="M11" s="52">
        <f>IF(ISERROR(VLOOKUP('Zahtevek zdravniki'!$B11,Šifranti!$B$68:$F$69,5,FALSE)),0,VLOOKUP('Zahtevek zdravniki'!$B11,Šifranti!$B$68:$F$69,5,FALSE))</f>
        <v>0</v>
      </c>
      <c r="N11" s="53"/>
      <c r="O11" s="52">
        <f t="shared" si="5"/>
        <v>0</v>
      </c>
      <c r="P11" s="54">
        <f t="shared" si="1"/>
        <v>0</v>
      </c>
      <c r="Q11" s="55"/>
      <c r="R11" s="52">
        <f t="shared" si="6"/>
        <v>0</v>
      </c>
      <c r="S11" s="53"/>
      <c r="T11" s="52">
        <f t="shared" si="7"/>
        <v>0</v>
      </c>
      <c r="U11" s="56"/>
      <c r="V11" s="53"/>
      <c r="W11" s="52">
        <f t="shared" si="8"/>
        <v>0</v>
      </c>
      <c r="X11" s="53"/>
      <c r="Y11" s="52">
        <f t="shared" si="9"/>
        <v>0</v>
      </c>
      <c r="Z11" s="52">
        <f t="shared" si="10"/>
        <v>0</v>
      </c>
      <c r="AA11" s="48"/>
      <c r="AB11" s="55"/>
      <c r="AC11" s="53">
        <v>0</v>
      </c>
      <c r="AD11" s="52">
        <f t="shared" si="2"/>
        <v>0</v>
      </c>
      <c r="AE11" s="52">
        <f t="shared" si="11"/>
        <v>0</v>
      </c>
      <c r="AF11" s="55"/>
      <c r="AG11" s="52">
        <f t="shared" si="12"/>
        <v>0</v>
      </c>
      <c r="AH11" s="55"/>
      <c r="AI11" s="52">
        <f t="shared" si="13"/>
        <v>0</v>
      </c>
      <c r="AJ11" s="55"/>
      <c r="AK11" s="52">
        <f t="shared" si="14"/>
        <v>0</v>
      </c>
      <c r="AL11" s="55"/>
      <c r="AM11" s="52">
        <f t="shared" si="15"/>
        <v>0</v>
      </c>
      <c r="AN11" s="48"/>
      <c r="AO11" s="55"/>
      <c r="AP11" s="125"/>
      <c r="AQ11" s="57">
        <f t="shared" si="16"/>
        <v>0</v>
      </c>
      <c r="AR11" s="55"/>
      <c r="AS11" s="55"/>
      <c r="AT11" s="52">
        <f t="shared" si="17"/>
        <v>0</v>
      </c>
      <c r="AU11" s="55"/>
      <c r="AV11" s="55"/>
      <c r="AW11" s="55"/>
      <c r="AX11" s="55"/>
      <c r="AY11" s="55"/>
      <c r="AZ11" s="52">
        <f t="shared" si="18"/>
        <v>0</v>
      </c>
      <c r="BA11" s="58">
        <f t="shared" si="19"/>
        <v>0</v>
      </c>
      <c r="BB11" s="55"/>
      <c r="BC11" s="59">
        <f t="shared" si="20"/>
        <v>0</v>
      </c>
    </row>
    <row r="12" spans="1:55" x14ac:dyDescent="0.2">
      <c r="A12" s="48"/>
      <c r="B12" s="48"/>
      <c r="C12" s="49"/>
      <c r="D12" s="50">
        <f t="shared" si="3"/>
        <v>0</v>
      </c>
      <c r="E12" s="51"/>
      <c r="F12" s="51"/>
      <c r="G12" s="49"/>
      <c r="H12" s="49"/>
      <c r="I12" s="49"/>
      <c r="J12" s="49"/>
      <c r="K12" s="52">
        <f t="shared" si="4"/>
        <v>0</v>
      </c>
      <c r="L12" s="52">
        <f t="shared" si="0"/>
        <v>0</v>
      </c>
      <c r="M12" s="52">
        <f>IF(ISERROR(VLOOKUP('Zahtevek zdravniki'!$B12,Šifranti!$B$68:$F$69,5,FALSE)),0,VLOOKUP('Zahtevek zdravniki'!$B12,Šifranti!$B$68:$F$69,5,FALSE))</f>
        <v>0</v>
      </c>
      <c r="N12" s="53"/>
      <c r="O12" s="52">
        <f t="shared" si="5"/>
        <v>0</v>
      </c>
      <c r="P12" s="54">
        <f t="shared" si="1"/>
        <v>0</v>
      </c>
      <c r="Q12" s="55"/>
      <c r="R12" s="52">
        <f t="shared" si="6"/>
        <v>0</v>
      </c>
      <c r="S12" s="53"/>
      <c r="T12" s="52">
        <f t="shared" si="7"/>
        <v>0</v>
      </c>
      <c r="U12" s="56"/>
      <c r="V12" s="53"/>
      <c r="W12" s="52">
        <f t="shared" si="8"/>
        <v>0</v>
      </c>
      <c r="X12" s="53"/>
      <c r="Y12" s="52">
        <f t="shared" si="9"/>
        <v>0</v>
      </c>
      <c r="Z12" s="52">
        <f t="shared" si="10"/>
        <v>0</v>
      </c>
      <c r="AA12" s="48"/>
      <c r="AB12" s="55"/>
      <c r="AC12" s="53">
        <v>0</v>
      </c>
      <c r="AD12" s="52">
        <f t="shared" si="2"/>
        <v>0</v>
      </c>
      <c r="AE12" s="52">
        <f t="shared" si="11"/>
        <v>0</v>
      </c>
      <c r="AF12" s="55"/>
      <c r="AG12" s="52">
        <f t="shared" si="12"/>
        <v>0</v>
      </c>
      <c r="AH12" s="55"/>
      <c r="AI12" s="52">
        <f t="shared" si="13"/>
        <v>0</v>
      </c>
      <c r="AJ12" s="55"/>
      <c r="AK12" s="52">
        <f t="shared" si="14"/>
        <v>0</v>
      </c>
      <c r="AL12" s="55"/>
      <c r="AM12" s="52">
        <f t="shared" si="15"/>
        <v>0</v>
      </c>
      <c r="AN12" s="48"/>
      <c r="AO12" s="55"/>
      <c r="AP12" s="125"/>
      <c r="AQ12" s="57">
        <f t="shared" si="16"/>
        <v>0</v>
      </c>
      <c r="AR12" s="55"/>
      <c r="AS12" s="55"/>
      <c r="AT12" s="52">
        <f t="shared" si="17"/>
        <v>0</v>
      </c>
      <c r="AU12" s="55"/>
      <c r="AV12" s="55"/>
      <c r="AW12" s="55"/>
      <c r="AX12" s="55"/>
      <c r="AY12" s="55"/>
      <c r="AZ12" s="52">
        <f t="shared" si="18"/>
        <v>0</v>
      </c>
      <c r="BA12" s="58">
        <f t="shared" si="19"/>
        <v>0</v>
      </c>
      <c r="BB12" s="55"/>
      <c r="BC12" s="59">
        <f t="shared" si="20"/>
        <v>0</v>
      </c>
    </row>
    <row r="13" spans="1:55" x14ac:dyDescent="0.2">
      <c r="A13" s="48"/>
      <c r="B13" s="48"/>
      <c r="C13" s="49"/>
      <c r="D13" s="50">
        <f t="shared" si="3"/>
        <v>0</v>
      </c>
      <c r="E13" s="51"/>
      <c r="F13" s="51"/>
      <c r="G13" s="49"/>
      <c r="H13" s="49"/>
      <c r="I13" s="49"/>
      <c r="J13" s="49"/>
      <c r="K13" s="52">
        <f t="shared" si="4"/>
        <v>0</v>
      </c>
      <c r="L13" s="52">
        <f t="shared" si="0"/>
        <v>0</v>
      </c>
      <c r="M13" s="52">
        <f>IF(ISERROR(VLOOKUP('Zahtevek zdravniki'!$B13,Šifranti!$B$68:$F$69,5,FALSE)),0,VLOOKUP('Zahtevek zdravniki'!$B13,Šifranti!$B$68:$F$69,5,FALSE))</f>
        <v>0</v>
      </c>
      <c r="N13" s="53"/>
      <c r="O13" s="52">
        <f t="shared" si="5"/>
        <v>0</v>
      </c>
      <c r="P13" s="54">
        <f t="shared" si="1"/>
        <v>0</v>
      </c>
      <c r="Q13" s="55"/>
      <c r="R13" s="52">
        <f t="shared" si="6"/>
        <v>0</v>
      </c>
      <c r="S13" s="53"/>
      <c r="T13" s="52">
        <f t="shared" si="7"/>
        <v>0</v>
      </c>
      <c r="U13" s="56"/>
      <c r="V13" s="53"/>
      <c r="W13" s="52">
        <f t="shared" si="8"/>
        <v>0</v>
      </c>
      <c r="X13" s="53"/>
      <c r="Y13" s="52">
        <f t="shared" si="9"/>
        <v>0</v>
      </c>
      <c r="Z13" s="52">
        <f t="shared" si="10"/>
        <v>0</v>
      </c>
      <c r="AA13" s="48"/>
      <c r="AB13" s="55"/>
      <c r="AC13" s="53">
        <v>0</v>
      </c>
      <c r="AD13" s="52">
        <f t="shared" si="2"/>
        <v>0</v>
      </c>
      <c r="AE13" s="52">
        <f t="shared" si="11"/>
        <v>0</v>
      </c>
      <c r="AF13" s="55"/>
      <c r="AG13" s="52">
        <f t="shared" si="12"/>
        <v>0</v>
      </c>
      <c r="AH13" s="55"/>
      <c r="AI13" s="52">
        <f t="shared" si="13"/>
        <v>0</v>
      </c>
      <c r="AJ13" s="55"/>
      <c r="AK13" s="52">
        <f t="shared" si="14"/>
        <v>0</v>
      </c>
      <c r="AL13" s="55"/>
      <c r="AM13" s="52">
        <f t="shared" si="15"/>
        <v>0</v>
      </c>
      <c r="AN13" s="48"/>
      <c r="AO13" s="55"/>
      <c r="AP13" s="125"/>
      <c r="AQ13" s="57">
        <f t="shared" si="16"/>
        <v>0</v>
      </c>
      <c r="AR13" s="55"/>
      <c r="AS13" s="55"/>
      <c r="AT13" s="52">
        <f t="shared" si="17"/>
        <v>0</v>
      </c>
      <c r="AU13" s="55"/>
      <c r="AV13" s="55"/>
      <c r="AW13" s="55"/>
      <c r="AX13" s="55"/>
      <c r="AY13" s="55"/>
      <c r="AZ13" s="52">
        <f t="shared" si="18"/>
        <v>0</v>
      </c>
      <c r="BA13" s="58">
        <f t="shared" si="19"/>
        <v>0</v>
      </c>
      <c r="BB13" s="55"/>
      <c r="BC13" s="59">
        <f t="shared" si="20"/>
        <v>0</v>
      </c>
    </row>
    <row r="14" spans="1:55" x14ac:dyDescent="0.2">
      <c r="A14" s="48"/>
      <c r="B14" s="48"/>
      <c r="C14" s="49"/>
      <c r="D14" s="50">
        <f t="shared" si="3"/>
        <v>0</v>
      </c>
      <c r="E14" s="51"/>
      <c r="F14" s="51"/>
      <c r="G14" s="49"/>
      <c r="H14" s="49"/>
      <c r="I14" s="49"/>
      <c r="J14" s="49"/>
      <c r="K14" s="52">
        <f t="shared" si="4"/>
        <v>0</v>
      </c>
      <c r="L14" s="52">
        <f t="shared" si="0"/>
        <v>0</v>
      </c>
      <c r="M14" s="52">
        <f>IF(ISERROR(VLOOKUP('Zahtevek zdravniki'!$B14,Šifranti!$B$68:$F$69,5,FALSE)),0,VLOOKUP('Zahtevek zdravniki'!$B14,Šifranti!$B$68:$F$69,5,FALSE))</f>
        <v>0</v>
      </c>
      <c r="N14" s="53"/>
      <c r="O14" s="52">
        <f t="shared" si="5"/>
        <v>0</v>
      </c>
      <c r="P14" s="54">
        <f t="shared" si="1"/>
        <v>0</v>
      </c>
      <c r="Q14" s="55"/>
      <c r="R14" s="52">
        <f t="shared" si="6"/>
        <v>0</v>
      </c>
      <c r="S14" s="53"/>
      <c r="T14" s="52">
        <f t="shared" si="7"/>
        <v>0</v>
      </c>
      <c r="U14" s="56"/>
      <c r="V14" s="53"/>
      <c r="W14" s="52">
        <f t="shared" si="8"/>
        <v>0</v>
      </c>
      <c r="X14" s="53"/>
      <c r="Y14" s="52">
        <f t="shared" si="9"/>
        <v>0</v>
      </c>
      <c r="Z14" s="52">
        <f t="shared" si="10"/>
        <v>0</v>
      </c>
      <c r="AA14" s="48"/>
      <c r="AB14" s="55"/>
      <c r="AC14" s="53">
        <v>0</v>
      </c>
      <c r="AD14" s="52">
        <f t="shared" si="2"/>
        <v>0</v>
      </c>
      <c r="AE14" s="52">
        <f t="shared" si="11"/>
        <v>0</v>
      </c>
      <c r="AF14" s="55"/>
      <c r="AG14" s="52">
        <f t="shared" si="12"/>
        <v>0</v>
      </c>
      <c r="AH14" s="55"/>
      <c r="AI14" s="52">
        <f t="shared" si="13"/>
        <v>0</v>
      </c>
      <c r="AJ14" s="55"/>
      <c r="AK14" s="52">
        <f t="shared" si="14"/>
        <v>0</v>
      </c>
      <c r="AL14" s="55"/>
      <c r="AM14" s="52">
        <f t="shared" si="15"/>
        <v>0</v>
      </c>
      <c r="AN14" s="48"/>
      <c r="AO14" s="55"/>
      <c r="AP14" s="125"/>
      <c r="AQ14" s="57">
        <f t="shared" si="16"/>
        <v>0</v>
      </c>
      <c r="AR14" s="55"/>
      <c r="AS14" s="55"/>
      <c r="AT14" s="52">
        <f t="shared" si="17"/>
        <v>0</v>
      </c>
      <c r="AU14" s="55"/>
      <c r="AV14" s="55"/>
      <c r="AW14" s="55"/>
      <c r="AX14" s="55"/>
      <c r="AY14" s="55"/>
      <c r="AZ14" s="52">
        <f t="shared" si="18"/>
        <v>0</v>
      </c>
      <c r="BA14" s="58">
        <f t="shared" si="19"/>
        <v>0</v>
      </c>
      <c r="BB14" s="55"/>
      <c r="BC14" s="59">
        <f t="shared" si="20"/>
        <v>0</v>
      </c>
    </row>
    <row r="15" spans="1:55" x14ac:dyDescent="0.2">
      <c r="A15" s="48"/>
      <c r="B15" s="48"/>
      <c r="C15" s="49"/>
      <c r="D15" s="50">
        <f t="shared" si="3"/>
        <v>0</v>
      </c>
      <c r="E15" s="51"/>
      <c r="F15" s="51"/>
      <c r="G15" s="49"/>
      <c r="H15" s="49"/>
      <c r="I15" s="49"/>
      <c r="J15" s="49"/>
      <c r="K15" s="52">
        <f t="shared" si="4"/>
        <v>0</v>
      </c>
      <c r="L15" s="52">
        <f t="shared" si="0"/>
        <v>0</v>
      </c>
      <c r="M15" s="52">
        <f>IF(ISERROR(VLOOKUP('Zahtevek zdravniki'!$B15,Šifranti!$B$68:$F$69,5,FALSE)),0,VLOOKUP('Zahtevek zdravniki'!$B15,Šifranti!$B$68:$F$69,5,FALSE))</f>
        <v>0</v>
      </c>
      <c r="N15" s="53"/>
      <c r="O15" s="52">
        <f t="shared" si="5"/>
        <v>0</v>
      </c>
      <c r="P15" s="54">
        <f t="shared" si="1"/>
        <v>0</v>
      </c>
      <c r="Q15" s="55"/>
      <c r="R15" s="52">
        <f t="shared" si="6"/>
        <v>0</v>
      </c>
      <c r="S15" s="53"/>
      <c r="T15" s="52">
        <f t="shared" si="7"/>
        <v>0</v>
      </c>
      <c r="U15" s="56"/>
      <c r="V15" s="53"/>
      <c r="W15" s="52">
        <f t="shared" si="8"/>
        <v>0</v>
      </c>
      <c r="X15" s="53"/>
      <c r="Y15" s="52">
        <f t="shared" si="9"/>
        <v>0</v>
      </c>
      <c r="Z15" s="52">
        <f t="shared" si="10"/>
        <v>0</v>
      </c>
      <c r="AA15" s="48"/>
      <c r="AB15" s="55"/>
      <c r="AC15" s="53">
        <v>0</v>
      </c>
      <c r="AD15" s="52">
        <f t="shared" si="2"/>
        <v>0</v>
      </c>
      <c r="AE15" s="52">
        <f t="shared" si="11"/>
        <v>0</v>
      </c>
      <c r="AF15" s="55"/>
      <c r="AG15" s="52">
        <f t="shared" si="12"/>
        <v>0</v>
      </c>
      <c r="AH15" s="55"/>
      <c r="AI15" s="52">
        <f t="shared" si="13"/>
        <v>0</v>
      </c>
      <c r="AJ15" s="55"/>
      <c r="AK15" s="52">
        <f t="shared" si="14"/>
        <v>0</v>
      </c>
      <c r="AL15" s="55"/>
      <c r="AM15" s="52">
        <f t="shared" si="15"/>
        <v>0</v>
      </c>
      <c r="AN15" s="48"/>
      <c r="AO15" s="55"/>
      <c r="AP15" s="125"/>
      <c r="AQ15" s="57">
        <f t="shared" si="16"/>
        <v>0</v>
      </c>
      <c r="AR15" s="55"/>
      <c r="AS15" s="55"/>
      <c r="AT15" s="52">
        <f t="shared" si="17"/>
        <v>0</v>
      </c>
      <c r="AU15" s="55"/>
      <c r="AV15" s="55"/>
      <c r="AW15" s="55"/>
      <c r="AX15" s="55"/>
      <c r="AY15" s="55"/>
      <c r="AZ15" s="52">
        <f t="shared" si="18"/>
        <v>0</v>
      </c>
      <c r="BA15" s="58">
        <f t="shared" si="19"/>
        <v>0</v>
      </c>
      <c r="BB15" s="55"/>
      <c r="BC15" s="59">
        <f t="shared" si="20"/>
        <v>0</v>
      </c>
    </row>
    <row r="16" spans="1:55" x14ac:dyDescent="0.2">
      <c r="A16" s="48"/>
      <c r="B16" s="48"/>
      <c r="C16" s="49"/>
      <c r="D16" s="50">
        <f t="shared" si="3"/>
        <v>0</v>
      </c>
      <c r="E16" s="51"/>
      <c r="F16" s="51"/>
      <c r="G16" s="49"/>
      <c r="H16" s="49"/>
      <c r="I16" s="49"/>
      <c r="J16" s="49"/>
      <c r="K16" s="52">
        <f t="shared" si="4"/>
        <v>0</v>
      </c>
      <c r="L16" s="52">
        <f t="shared" si="0"/>
        <v>0</v>
      </c>
      <c r="M16" s="52">
        <f>IF(ISERROR(VLOOKUP('Zahtevek zdravniki'!$B16,Šifranti!$B$68:$F$69,5,FALSE)),0,VLOOKUP('Zahtevek zdravniki'!$B16,Šifranti!$B$68:$F$69,5,FALSE))</f>
        <v>0</v>
      </c>
      <c r="N16" s="53"/>
      <c r="O16" s="52">
        <f t="shared" si="5"/>
        <v>0</v>
      </c>
      <c r="P16" s="54">
        <f t="shared" si="1"/>
        <v>0</v>
      </c>
      <c r="Q16" s="55"/>
      <c r="R16" s="52">
        <f t="shared" si="6"/>
        <v>0</v>
      </c>
      <c r="S16" s="53"/>
      <c r="T16" s="52">
        <f t="shared" si="7"/>
        <v>0</v>
      </c>
      <c r="U16" s="56"/>
      <c r="V16" s="53"/>
      <c r="W16" s="52">
        <f t="shared" si="8"/>
        <v>0</v>
      </c>
      <c r="X16" s="53"/>
      <c r="Y16" s="52">
        <f t="shared" si="9"/>
        <v>0</v>
      </c>
      <c r="Z16" s="52">
        <f t="shared" si="10"/>
        <v>0</v>
      </c>
      <c r="AA16" s="48"/>
      <c r="AB16" s="55"/>
      <c r="AC16" s="53">
        <v>0</v>
      </c>
      <c r="AD16" s="52">
        <f t="shared" si="2"/>
        <v>0</v>
      </c>
      <c r="AE16" s="52">
        <f t="shared" si="11"/>
        <v>0</v>
      </c>
      <c r="AF16" s="55"/>
      <c r="AG16" s="52">
        <f t="shared" si="12"/>
        <v>0</v>
      </c>
      <c r="AH16" s="55"/>
      <c r="AI16" s="52">
        <f t="shared" si="13"/>
        <v>0</v>
      </c>
      <c r="AJ16" s="55"/>
      <c r="AK16" s="52">
        <f t="shared" si="14"/>
        <v>0</v>
      </c>
      <c r="AL16" s="55"/>
      <c r="AM16" s="52">
        <f t="shared" si="15"/>
        <v>0</v>
      </c>
      <c r="AN16" s="48"/>
      <c r="AO16" s="55"/>
      <c r="AP16" s="125"/>
      <c r="AQ16" s="57">
        <f t="shared" si="16"/>
        <v>0</v>
      </c>
      <c r="AR16" s="55"/>
      <c r="AS16" s="55"/>
      <c r="AT16" s="52">
        <f t="shared" si="17"/>
        <v>0</v>
      </c>
      <c r="AU16" s="55"/>
      <c r="AV16" s="55"/>
      <c r="AW16" s="55"/>
      <c r="AX16" s="55"/>
      <c r="AY16" s="55"/>
      <c r="AZ16" s="52">
        <f t="shared" si="18"/>
        <v>0</v>
      </c>
      <c r="BA16" s="58">
        <f t="shared" si="19"/>
        <v>0</v>
      </c>
      <c r="BB16" s="55"/>
      <c r="BC16" s="59">
        <f t="shared" si="20"/>
        <v>0</v>
      </c>
    </row>
    <row r="17" spans="1:55" x14ac:dyDescent="0.2">
      <c r="A17" s="48"/>
      <c r="B17" s="48"/>
      <c r="C17" s="49"/>
      <c r="D17" s="50">
        <f t="shared" si="3"/>
        <v>0</v>
      </c>
      <c r="E17" s="51"/>
      <c r="F17" s="51"/>
      <c r="G17" s="49"/>
      <c r="H17" s="49"/>
      <c r="I17" s="49"/>
      <c r="J17" s="49"/>
      <c r="K17" s="52">
        <f t="shared" si="4"/>
        <v>0</v>
      </c>
      <c r="L17" s="52">
        <f t="shared" si="0"/>
        <v>0</v>
      </c>
      <c r="M17" s="52">
        <f>IF(ISERROR(VLOOKUP('Zahtevek zdravniki'!$B17,Šifranti!$B$68:$F$69,5,FALSE)),0,VLOOKUP('Zahtevek zdravniki'!$B17,Šifranti!$B$68:$F$69,5,FALSE))</f>
        <v>0</v>
      </c>
      <c r="N17" s="53"/>
      <c r="O17" s="52">
        <f t="shared" si="5"/>
        <v>0</v>
      </c>
      <c r="P17" s="54">
        <f t="shared" si="1"/>
        <v>0</v>
      </c>
      <c r="Q17" s="55"/>
      <c r="R17" s="52">
        <f t="shared" si="6"/>
        <v>0</v>
      </c>
      <c r="S17" s="53"/>
      <c r="T17" s="52">
        <f t="shared" si="7"/>
        <v>0</v>
      </c>
      <c r="U17" s="56"/>
      <c r="V17" s="53"/>
      <c r="W17" s="52">
        <f t="shared" si="8"/>
        <v>0</v>
      </c>
      <c r="X17" s="53"/>
      <c r="Y17" s="52">
        <f t="shared" si="9"/>
        <v>0</v>
      </c>
      <c r="Z17" s="52">
        <f t="shared" si="10"/>
        <v>0</v>
      </c>
      <c r="AA17" s="48"/>
      <c r="AB17" s="55"/>
      <c r="AC17" s="53">
        <v>0</v>
      </c>
      <c r="AD17" s="52">
        <f t="shared" si="2"/>
        <v>0</v>
      </c>
      <c r="AE17" s="52">
        <f t="shared" si="11"/>
        <v>0</v>
      </c>
      <c r="AF17" s="55"/>
      <c r="AG17" s="52">
        <f t="shared" si="12"/>
        <v>0</v>
      </c>
      <c r="AH17" s="55"/>
      <c r="AI17" s="52">
        <f t="shared" si="13"/>
        <v>0</v>
      </c>
      <c r="AJ17" s="55"/>
      <c r="AK17" s="52">
        <f t="shared" si="14"/>
        <v>0</v>
      </c>
      <c r="AL17" s="55"/>
      <c r="AM17" s="52">
        <f t="shared" si="15"/>
        <v>0</v>
      </c>
      <c r="AN17" s="48"/>
      <c r="AO17" s="55"/>
      <c r="AP17" s="125"/>
      <c r="AQ17" s="57">
        <f t="shared" si="16"/>
        <v>0</v>
      </c>
      <c r="AR17" s="55"/>
      <c r="AS17" s="55"/>
      <c r="AT17" s="52">
        <f t="shared" si="17"/>
        <v>0</v>
      </c>
      <c r="AU17" s="55"/>
      <c r="AV17" s="55"/>
      <c r="AW17" s="55"/>
      <c r="AX17" s="55"/>
      <c r="AY17" s="55"/>
      <c r="AZ17" s="52">
        <f t="shared" si="18"/>
        <v>0</v>
      </c>
      <c r="BA17" s="58">
        <f t="shared" si="19"/>
        <v>0</v>
      </c>
      <c r="BB17" s="55"/>
      <c r="BC17" s="59">
        <f t="shared" si="20"/>
        <v>0</v>
      </c>
    </row>
    <row r="18" spans="1:55" x14ac:dyDescent="0.2">
      <c r="A18" s="48"/>
      <c r="B18" s="48"/>
      <c r="C18" s="49"/>
      <c r="D18" s="50">
        <f t="shared" si="3"/>
        <v>0</v>
      </c>
      <c r="E18" s="51"/>
      <c r="F18" s="51"/>
      <c r="G18" s="49"/>
      <c r="H18" s="49"/>
      <c r="I18" s="49"/>
      <c r="J18" s="49"/>
      <c r="K18" s="52">
        <f t="shared" si="4"/>
        <v>0</v>
      </c>
      <c r="L18" s="52">
        <f t="shared" si="0"/>
        <v>0</v>
      </c>
      <c r="M18" s="52">
        <f>IF(ISERROR(VLOOKUP('Zahtevek zdravniki'!$B18,Šifranti!$B$68:$F$69,5,FALSE)),0,VLOOKUP('Zahtevek zdravniki'!$B18,Šifranti!$B$68:$F$69,5,FALSE))</f>
        <v>0</v>
      </c>
      <c r="N18" s="53"/>
      <c r="O18" s="52">
        <f t="shared" si="5"/>
        <v>0</v>
      </c>
      <c r="P18" s="54">
        <f t="shared" si="1"/>
        <v>0</v>
      </c>
      <c r="Q18" s="55"/>
      <c r="R18" s="52">
        <f t="shared" si="6"/>
        <v>0</v>
      </c>
      <c r="S18" s="53"/>
      <c r="T18" s="52">
        <f t="shared" si="7"/>
        <v>0</v>
      </c>
      <c r="U18" s="56"/>
      <c r="V18" s="53"/>
      <c r="W18" s="52">
        <f t="shared" si="8"/>
        <v>0</v>
      </c>
      <c r="X18" s="53"/>
      <c r="Y18" s="52">
        <f t="shared" si="9"/>
        <v>0</v>
      </c>
      <c r="Z18" s="52">
        <f t="shared" si="10"/>
        <v>0</v>
      </c>
      <c r="AA18" s="48"/>
      <c r="AB18" s="55"/>
      <c r="AC18" s="53">
        <v>0</v>
      </c>
      <c r="AD18" s="52">
        <f t="shared" si="2"/>
        <v>0</v>
      </c>
      <c r="AE18" s="52">
        <f t="shared" si="11"/>
        <v>0</v>
      </c>
      <c r="AF18" s="55"/>
      <c r="AG18" s="52">
        <f t="shared" si="12"/>
        <v>0</v>
      </c>
      <c r="AH18" s="55"/>
      <c r="AI18" s="52">
        <f t="shared" si="13"/>
        <v>0</v>
      </c>
      <c r="AJ18" s="55"/>
      <c r="AK18" s="52">
        <f t="shared" si="14"/>
        <v>0</v>
      </c>
      <c r="AL18" s="55"/>
      <c r="AM18" s="52">
        <f t="shared" si="15"/>
        <v>0</v>
      </c>
      <c r="AN18" s="48"/>
      <c r="AO18" s="55"/>
      <c r="AP18" s="125"/>
      <c r="AQ18" s="57">
        <f t="shared" si="16"/>
        <v>0</v>
      </c>
      <c r="AR18" s="55"/>
      <c r="AS18" s="55"/>
      <c r="AT18" s="52">
        <f t="shared" si="17"/>
        <v>0</v>
      </c>
      <c r="AU18" s="55"/>
      <c r="AV18" s="55"/>
      <c r="AW18" s="55"/>
      <c r="AX18" s="55"/>
      <c r="AY18" s="55"/>
      <c r="AZ18" s="52">
        <f t="shared" si="18"/>
        <v>0</v>
      </c>
      <c r="BA18" s="58">
        <f t="shared" si="19"/>
        <v>0</v>
      </c>
      <c r="BB18" s="55"/>
      <c r="BC18" s="59">
        <f t="shared" si="20"/>
        <v>0</v>
      </c>
    </row>
    <row r="19" spans="1:55" x14ac:dyDescent="0.2">
      <c r="A19" s="48"/>
      <c r="B19" s="48"/>
      <c r="C19" s="49"/>
      <c r="D19" s="50">
        <f t="shared" si="3"/>
        <v>0</v>
      </c>
      <c r="E19" s="51"/>
      <c r="F19" s="51"/>
      <c r="G19" s="49"/>
      <c r="H19" s="49"/>
      <c r="I19" s="49"/>
      <c r="J19" s="49"/>
      <c r="K19" s="52">
        <f t="shared" si="4"/>
        <v>0</v>
      </c>
      <c r="L19" s="52">
        <f t="shared" si="0"/>
        <v>0</v>
      </c>
      <c r="M19" s="52">
        <f>IF(ISERROR(VLOOKUP('Zahtevek zdravniki'!$B19,Šifranti!$B$68:$F$69,5,FALSE)),0,VLOOKUP('Zahtevek zdravniki'!$B19,Šifranti!$B$68:$F$69,5,FALSE))</f>
        <v>0</v>
      </c>
      <c r="N19" s="53"/>
      <c r="O19" s="52">
        <f t="shared" si="5"/>
        <v>0</v>
      </c>
      <c r="P19" s="54">
        <f t="shared" si="1"/>
        <v>0</v>
      </c>
      <c r="Q19" s="55"/>
      <c r="R19" s="52">
        <f t="shared" si="6"/>
        <v>0</v>
      </c>
      <c r="S19" s="53"/>
      <c r="T19" s="52">
        <f t="shared" si="7"/>
        <v>0</v>
      </c>
      <c r="U19" s="56"/>
      <c r="V19" s="53"/>
      <c r="W19" s="52">
        <f t="shared" si="8"/>
        <v>0</v>
      </c>
      <c r="X19" s="53"/>
      <c r="Y19" s="52">
        <f t="shared" si="9"/>
        <v>0</v>
      </c>
      <c r="Z19" s="52">
        <f t="shared" si="10"/>
        <v>0</v>
      </c>
      <c r="AA19" s="48"/>
      <c r="AB19" s="55"/>
      <c r="AC19" s="53">
        <v>0</v>
      </c>
      <c r="AD19" s="52">
        <f t="shared" si="2"/>
        <v>0</v>
      </c>
      <c r="AE19" s="52">
        <f t="shared" si="11"/>
        <v>0</v>
      </c>
      <c r="AF19" s="55"/>
      <c r="AG19" s="52">
        <f t="shared" si="12"/>
        <v>0</v>
      </c>
      <c r="AH19" s="55"/>
      <c r="AI19" s="52">
        <f t="shared" si="13"/>
        <v>0</v>
      </c>
      <c r="AJ19" s="55"/>
      <c r="AK19" s="52">
        <f t="shared" si="14"/>
        <v>0</v>
      </c>
      <c r="AL19" s="55"/>
      <c r="AM19" s="52">
        <f t="shared" si="15"/>
        <v>0</v>
      </c>
      <c r="AN19" s="48"/>
      <c r="AO19" s="55"/>
      <c r="AP19" s="125"/>
      <c r="AQ19" s="57">
        <f t="shared" si="16"/>
        <v>0</v>
      </c>
      <c r="AR19" s="55"/>
      <c r="AS19" s="55"/>
      <c r="AT19" s="52">
        <f t="shared" si="17"/>
        <v>0</v>
      </c>
      <c r="AU19" s="55"/>
      <c r="AV19" s="55"/>
      <c r="AW19" s="55"/>
      <c r="AX19" s="55"/>
      <c r="AY19" s="55"/>
      <c r="AZ19" s="52">
        <f t="shared" si="18"/>
        <v>0</v>
      </c>
      <c r="BA19" s="58">
        <f t="shared" si="19"/>
        <v>0</v>
      </c>
      <c r="BB19" s="55"/>
      <c r="BC19" s="59">
        <f t="shared" si="20"/>
        <v>0</v>
      </c>
    </row>
    <row r="20" spans="1:55" x14ac:dyDescent="0.2">
      <c r="A20" s="48"/>
      <c r="B20" s="48"/>
      <c r="C20" s="49"/>
      <c r="D20" s="50">
        <f t="shared" si="3"/>
        <v>0</v>
      </c>
      <c r="E20" s="51"/>
      <c r="F20" s="51"/>
      <c r="G20" s="49"/>
      <c r="H20" s="49"/>
      <c r="I20" s="49"/>
      <c r="J20" s="49"/>
      <c r="K20" s="52">
        <f t="shared" si="4"/>
        <v>0</v>
      </c>
      <c r="L20" s="52">
        <f t="shared" si="0"/>
        <v>0</v>
      </c>
      <c r="M20" s="52">
        <f>IF(ISERROR(VLOOKUP('Zahtevek zdravniki'!$B20,Šifranti!$B$68:$F$69,5,FALSE)),0,VLOOKUP('Zahtevek zdravniki'!$B20,Šifranti!$B$68:$F$69,5,FALSE))</f>
        <v>0</v>
      </c>
      <c r="N20" s="53"/>
      <c r="O20" s="52">
        <f t="shared" si="5"/>
        <v>0</v>
      </c>
      <c r="P20" s="54">
        <f t="shared" si="1"/>
        <v>0</v>
      </c>
      <c r="Q20" s="55"/>
      <c r="R20" s="52">
        <f t="shared" si="6"/>
        <v>0</v>
      </c>
      <c r="S20" s="53"/>
      <c r="T20" s="52">
        <f t="shared" si="7"/>
        <v>0</v>
      </c>
      <c r="U20" s="56"/>
      <c r="V20" s="53"/>
      <c r="W20" s="52">
        <f t="shared" si="8"/>
        <v>0</v>
      </c>
      <c r="X20" s="53"/>
      <c r="Y20" s="52">
        <f t="shared" si="9"/>
        <v>0</v>
      </c>
      <c r="Z20" s="52">
        <f t="shared" si="10"/>
        <v>0</v>
      </c>
      <c r="AA20" s="48"/>
      <c r="AB20" s="55"/>
      <c r="AC20" s="53">
        <v>0</v>
      </c>
      <c r="AD20" s="52">
        <f t="shared" si="2"/>
        <v>0</v>
      </c>
      <c r="AE20" s="52">
        <f t="shared" si="11"/>
        <v>0</v>
      </c>
      <c r="AF20" s="55"/>
      <c r="AG20" s="52">
        <f t="shared" si="12"/>
        <v>0</v>
      </c>
      <c r="AH20" s="55"/>
      <c r="AI20" s="52">
        <f t="shared" si="13"/>
        <v>0</v>
      </c>
      <c r="AJ20" s="55"/>
      <c r="AK20" s="52">
        <f t="shared" si="14"/>
        <v>0</v>
      </c>
      <c r="AL20" s="55"/>
      <c r="AM20" s="52">
        <f t="shared" si="15"/>
        <v>0</v>
      </c>
      <c r="AN20" s="48"/>
      <c r="AO20" s="55"/>
      <c r="AP20" s="125"/>
      <c r="AQ20" s="57">
        <f t="shared" si="16"/>
        <v>0</v>
      </c>
      <c r="AR20" s="55"/>
      <c r="AS20" s="55"/>
      <c r="AT20" s="52">
        <f t="shared" si="17"/>
        <v>0</v>
      </c>
      <c r="AU20" s="55"/>
      <c r="AV20" s="55"/>
      <c r="AW20" s="55"/>
      <c r="AX20" s="55"/>
      <c r="AY20" s="55"/>
      <c r="AZ20" s="52">
        <f t="shared" si="18"/>
        <v>0</v>
      </c>
      <c r="BA20" s="58">
        <f t="shared" si="19"/>
        <v>0</v>
      </c>
      <c r="BB20" s="55"/>
      <c r="BC20" s="59">
        <f t="shared" si="20"/>
        <v>0</v>
      </c>
    </row>
    <row r="21" spans="1:55" x14ac:dyDescent="0.2">
      <c r="A21" s="48"/>
      <c r="B21" s="48"/>
      <c r="C21" s="49"/>
      <c r="D21" s="50">
        <f t="shared" si="3"/>
        <v>0</v>
      </c>
      <c r="E21" s="51"/>
      <c r="F21" s="51"/>
      <c r="G21" s="49"/>
      <c r="H21" s="49"/>
      <c r="I21" s="49"/>
      <c r="J21" s="49"/>
      <c r="K21" s="52">
        <f t="shared" si="4"/>
        <v>0</v>
      </c>
      <c r="L21" s="52">
        <f t="shared" si="0"/>
        <v>0</v>
      </c>
      <c r="M21" s="52">
        <f>IF(ISERROR(VLOOKUP('Zahtevek zdravniki'!$B21,Šifranti!$B$68:$F$69,5,FALSE)),0,VLOOKUP('Zahtevek zdravniki'!$B21,Šifranti!$B$68:$F$69,5,FALSE))</f>
        <v>0</v>
      </c>
      <c r="N21" s="53"/>
      <c r="O21" s="52">
        <f t="shared" si="5"/>
        <v>0</v>
      </c>
      <c r="P21" s="54">
        <f t="shared" si="1"/>
        <v>0</v>
      </c>
      <c r="Q21" s="55"/>
      <c r="R21" s="52">
        <f t="shared" si="6"/>
        <v>0</v>
      </c>
      <c r="S21" s="53"/>
      <c r="T21" s="52">
        <f t="shared" si="7"/>
        <v>0</v>
      </c>
      <c r="U21" s="56"/>
      <c r="V21" s="53"/>
      <c r="W21" s="52">
        <f t="shared" si="8"/>
        <v>0</v>
      </c>
      <c r="X21" s="53"/>
      <c r="Y21" s="52">
        <f t="shared" si="9"/>
        <v>0</v>
      </c>
      <c r="Z21" s="52">
        <f t="shared" si="10"/>
        <v>0</v>
      </c>
      <c r="AA21" s="48"/>
      <c r="AB21" s="55"/>
      <c r="AC21" s="53">
        <v>0</v>
      </c>
      <c r="AD21" s="52">
        <f t="shared" si="2"/>
        <v>0</v>
      </c>
      <c r="AE21" s="52">
        <f t="shared" si="11"/>
        <v>0</v>
      </c>
      <c r="AF21" s="55"/>
      <c r="AG21" s="52">
        <f t="shared" si="12"/>
        <v>0</v>
      </c>
      <c r="AH21" s="55"/>
      <c r="AI21" s="52">
        <f t="shared" si="13"/>
        <v>0</v>
      </c>
      <c r="AJ21" s="55"/>
      <c r="AK21" s="52">
        <f t="shared" si="14"/>
        <v>0</v>
      </c>
      <c r="AL21" s="55"/>
      <c r="AM21" s="52">
        <f t="shared" si="15"/>
        <v>0</v>
      </c>
      <c r="AN21" s="48"/>
      <c r="AO21" s="55"/>
      <c r="AP21" s="125"/>
      <c r="AQ21" s="57">
        <f t="shared" si="16"/>
        <v>0</v>
      </c>
      <c r="AR21" s="55"/>
      <c r="AS21" s="55"/>
      <c r="AT21" s="52">
        <f t="shared" si="17"/>
        <v>0</v>
      </c>
      <c r="AU21" s="55"/>
      <c r="AV21" s="55"/>
      <c r="AW21" s="55"/>
      <c r="AX21" s="55"/>
      <c r="AY21" s="55"/>
      <c r="AZ21" s="52">
        <f t="shared" si="18"/>
        <v>0</v>
      </c>
      <c r="BA21" s="58">
        <f t="shared" si="19"/>
        <v>0</v>
      </c>
      <c r="BB21" s="55"/>
      <c r="BC21" s="59">
        <f t="shared" si="20"/>
        <v>0</v>
      </c>
    </row>
    <row r="22" spans="1:55" x14ac:dyDescent="0.2">
      <c r="A22" s="48"/>
      <c r="B22" s="48"/>
      <c r="C22" s="49"/>
      <c r="D22" s="50">
        <f t="shared" si="3"/>
        <v>0</v>
      </c>
      <c r="E22" s="51"/>
      <c r="F22" s="51"/>
      <c r="G22" s="49"/>
      <c r="H22" s="49"/>
      <c r="I22" s="49"/>
      <c r="J22" s="49"/>
      <c r="K22" s="52">
        <f t="shared" si="4"/>
        <v>0</v>
      </c>
      <c r="L22" s="52">
        <f t="shared" si="0"/>
        <v>0</v>
      </c>
      <c r="M22" s="52">
        <f>IF(ISERROR(VLOOKUP('Zahtevek zdravniki'!$B22,Šifranti!$B$68:$F$69,5,FALSE)),0,VLOOKUP('Zahtevek zdravniki'!$B22,Šifranti!$B$68:$F$69,5,FALSE))</f>
        <v>0</v>
      </c>
      <c r="N22" s="53"/>
      <c r="O22" s="52">
        <f t="shared" si="5"/>
        <v>0</v>
      </c>
      <c r="P22" s="54">
        <f t="shared" si="1"/>
        <v>0</v>
      </c>
      <c r="Q22" s="55"/>
      <c r="R22" s="52">
        <f t="shared" si="6"/>
        <v>0</v>
      </c>
      <c r="S22" s="53"/>
      <c r="T22" s="52">
        <f t="shared" si="7"/>
        <v>0</v>
      </c>
      <c r="U22" s="56"/>
      <c r="V22" s="53"/>
      <c r="W22" s="52">
        <f t="shared" si="8"/>
        <v>0</v>
      </c>
      <c r="X22" s="53"/>
      <c r="Y22" s="52">
        <f t="shared" si="9"/>
        <v>0</v>
      </c>
      <c r="Z22" s="52">
        <f t="shared" si="10"/>
        <v>0</v>
      </c>
      <c r="AA22" s="48"/>
      <c r="AB22" s="55"/>
      <c r="AC22" s="53">
        <v>0</v>
      </c>
      <c r="AD22" s="52">
        <f t="shared" si="2"/>
        <v>0</v>
      </c>
      <c r="AE22" s="52">
        <f t="shared" si="11"/>
        <v>0</v>
      </c>
      <c r="AF22" s="55"/>
      <c r="AG22" s="52">
        <f t="shared" si="12"/>
        <v>0</v>
      </c>
      <c r="AH22" s="55"/>
      <c r="AI22" s="52">
        <f t="shared" si="13"/>
        <v>0</v>
      </c>
      <c r="AJ22" s="55"/>
      <c r="AK22" s="52">
        <f t="shared" si="14"/>
        <v>0</v>
      </c>
      <c r="AL22" s="55"/>
      <c r="AM22" s="52">
        <f t="shared" si="15"/>
        <v>0</v>
      </c>
      <c r="AN22" s="48"/>
      <c r="AO22" s="55"/>
      <c r="AP22" s="125"/>
      <c r="AQ22" s="57">
        <f t="shared" si="16"/>
        <v>0</v>
      </c>
      <c r="AR22" s="55"/>
      <c r="AS22" s="55"/>
      <c r="AT22" s="52">
        <f t="shared" si="17"/>
        <v>0</v>
      </c>
      <c r="AU22" s="55"/>
      <c r="AV22" s="55"/>
      <c r="AW22" s="55"/>
      <c r="AX22" s="55"/>
      <c r="AY22" s="55"/>
      <c r="AZ22" s="52">
        <f t="shared" si="18"/>
        <v>0</v>
      </c>
      <c r="BA22" s="58">
        <f t="shared" si="19"/>
        <v>0</v>
      </c>
      <c r="BB22" s="55"/>
      <c r="BC22" s="59">
        <f t="shared" si="20"/>
        <v>0</v>
      </c>
    </row>
    <row r="23" spans="1:55" x14ac:dyDescent="0.2">
      <c r="A23" s="48"/>
      <c r="B23" s="48"/>
      <c r="C23" s="49"/>
      <c r="D23" s="50">
        <f t="shared" si="3"/>
        <v>0</v>
      </c>
      <c r="E23" s="51"/>
      <c r="F23" s="51"/>
      <c r="G23" s="49"/>
      <c r="H23" s="49"/>
      <c r="I23" s="49"/>
      <c r="J23" s="49"/>
      <c r="K23" s="52">
        <f t="shared" si="4"/>
        <v>0</v>
      </c>
      <c r="L23" s="52">
        <f t="shared" si="0"/>
        <v>0</v>
      </c>
      <c r="M23" s="52">
        <f>IF(ISERROR(VLOOKUP('Zahtevek zdravniki'!$B23,Šifranti!$B$68:$F$69,5,FALSE)),0,VLOOKUP('Zahtevek zdravniki'!$B23,Šifranti!$B$68:$F$69,5,FALSE))</f>
        <v>0</v>
      </c>
      <c r="N23" s="53"/>
      <c r="O23" s="52">
        <f t="shared" si="5"/>
        <v>0</v>
      </c>
      <c r="P23" s="54">
        <f t="shared" si="1"/>
        <v>0</v>
      </c>
      <c r="Q23" s="55"/>
      <c r="R23" s="52">
        <f t="shared" si="6"/>
        <v>0</v>
      </c>
      <c r="S23" s="53"/>
      <c r="T23" s="52">
        <f t="shared" si="7"/>
        <v>0</v>
      </c>
      <c r="U23" s="56"/>
      <c r="V23" s="53"/>
      <c r="W23" s="52">
        <f t="shared" si="8"/>
        <v>0</v>
      </c>
      <c r="X23" s="53"/>
      <c r="Y23" s="52">
        <f t="shared" si="9"/>
        <v>0</v>
      </c>
      <c r="Z23" s="52">
        <f t="shared" si="10"/>
        <v>0</v>
      </c>
      <c r="AA23" s="48"/>
      <c r="AB23" s="55"/>
      <c r="AC23" s="53">
        <v>0</v>
      </c>
      <c r="AD23" s="52">
        <f t="shared" si="2"/>
        <v>0</v>
      </c>
      <c r="AE23" s="52">
        <f t="shared" si="11"/>
        <v>0</v>
      </c>
      <c r="AF23" s="55"/>
      <c r="AG23" s="52">
        <f t="shared" si="12"/>
        <v>0</v>
      </c>
      <c r="AH23" s="55"/>
      <c r="AI23" s="52">
        <f t="shared" si="13"/>
        <v>0</v>
      </c>
      <c r="AJ23" s="55"/>
      <c r="AK23" s="52">
        <f t="shared" si="14"/>
        <v>0</v>
      </c>
      <c r="AL23" s="55"/>
      <c r="AM23" s="52">
        <f t="shared" si="15"/>
        <v>0</v>
      </c>
      <c r="AN23" s="48"/>
      <c r="AO23" s="55"/>
      <c r="AP23" s="125"/>
      <c r="AQ23" s="57">
        <f t="shared" si="16"/>
        <v>0</v>
      </c>
      <c r="AR23" s="55"/>
      <c r="AS23" s="55"/>
      <c r="AT23" s="52">
        <f t="shared" si="17"/>
        <v>0</v>
      </c>
      <c r="AU23" s="55"/>
      <c r="AV23" s="55"/>
      <c r="AW23" s="55"/>
      <c r="AX23" s="55"/>
      <c r="AY23" s="55"/>
      <c r="AZ23" s="52">
        <f t="shared" si="18"/>
        <v>0</v>
      </c>
      <c r="BA23" s="58">
        <f t="shared" si="19"/>
        <v>0</v>
      </c>
      <c r="BB23" s="55"/>
      <c r="BC23" s="59">
        <f t="shared" si="20"/>
        <v>0</v>
      </c>
    </row>
    <row r="24" spans="1:55" x14ac:dyDescent="0.2">
      <c r="A24" s="48"/>
      <c r="B24" s="48"/>
      <c r="C24" s="49"/>
      <c r="D24" s="50">
        <f t="shared" si="3"/>
        <v>0</v>
      </c>
      <c r="E24" s="51"/>
      <c r="F24" s="51"/>
      <c r="G24" s="49"/>
      <c r="H24" s="49"/>
      <c r="I24" s="49"/>
      <c r="J24" s="49"/>
      <c r="K24" s="52">
        <f t="shared" si="4"/>
        <v>0</v>
      </c>
      <c r="L24" s="52">
        <f t="shared" si="0"/>
        <v>0</v>
      </c>
      <c r="M24" s="52">
        <f>IF(ISERROR(VLOOKUP('Zahtevek zdravniki'!$B24,Šifranti!$B$68:$F$69,5,FALSE)),0,VLOOKUP('Zahtevek zdravniki'!$B24,Šifranti!$B$68:$F$69,5,FALSE))</f>
        <v>0</v>
      </c>
      <c r="N24" s="53"/>
      <c r="O24" s="52">
        <f t="shared" si="5"/>
        <v>0</v>
      </c>
      <c r="P24" s="54">
        <f t="shared" si="1"/>
        <v>0</v>
      </c>
      <c r="Q24" s="55"/>
      <c r="R24" s="52">
        <f t="shared" si="6"/>
        <v>0</v>
      </c>
      <c r="S24" s="53"/>
      <c r="T24" s="52">
        <f t="shared" si="7"/>
        <v>0</v>
      </c>
      <c r="U24" s="56"/>
      <c r="V24" s="53"/>
      <c r="W24" s="52">
        <f t="shared" si="8"/>
        <v>0</v>
      </c>
      <c r="X24" s="53"/>
      <c r="Y24" s="52">
        <f t="shared" si="9"/>
        <v>0</v>
      </c>
      <c r="Z24" s="52">
        <f t="shared" si="10"/>
        <v>0</v>
      </c>
      <c r="AA24" s="48"/>
      <c r="AB24" s="55"/>
      <c r="AC24" s="53">
        <v>0</v>
      </c>
      <c r="AD24" s="52">
        <f t="shared" si="2"/>
        <v>0</v>
      </c>
      <c r="AE24" s="52">
        <f t="shared" si="11"/>
        <v>0</v>
      </c>
      <c r="AF24" s="55"/>
      <c r="AG24" s="52">
        <f t="shared" si="12"/>
        <v>0</v>
      </c>
      <c r="AH24" s="55"/>
      <c r="AI24" s="52">
        <f t="shared" si="13"/>
        <v>0</v>
      </c>
      <c r="AJ24" s="55"/>
      <c r="AK24" s="52">
        <f t="shared" si="14"/>
        <v>0</v>
      </c>
      <c r="AL24" s="55"/>
      <c r="AM24" s="52">
        <f t="shared" si="15"/>
        <v>0</v>
      </c>
      <c r="AN24" s="48"/>
      <c r="AO24" s="55"/>
      <c r="AP24" s="125"/>
      <c r="AQ24" s="57">
        <f t="shared" si="16"/>
        <v>0</v>
      </c>
      <c r="AR24" s="55"/>
      <c r="AS24" s="55"/>
      <c r="AT24" s="52">
        <f t="shared" si="17"/>
        <v>0</v>
      </c>
      <c r="AU24" s="55"/>
      <c r="AV24" s="55"/>
      <c r="AW24" s="55"/>
      <c r="AX24" s="55"/>
      <c r="AY24" s="55"/>
      <c r="AZ24" s="52">
        <f t="shared" si="18"/>
        <v>0</v>
      </c>
      <c r="BA24" s="58">
        <f t="shared" si="19"/>
        <v>0</v>
      </c>
      <c r="BB24" s="55"/>
      <c r="BC24" s="59">
        <f t="shared" si="20"/>
        <v>0</v>
      </c>
    </row>
    <row r="25" spans="1:55" x14ac:dyDescent="0.2">
      <c r="A25" s="48"/>
      <c r="B25" s="48"/>
      <c r="C25" s="49"/>
      <c r="D25" s="50">
        <f t="shared" si="3"/>
        <v>0</v>
      </c>
      <c r="E25" s="51"/>
      <c r="F25" s="51"/>
      <c r="G25" s="49"/>
      <c r="H25" s="49"/>
      <c r="I25" s="49"/>
      <c r="J25" s="49"/>
      <c r="K25" s="52">
        <f t="shared" si="4"/>
        <v>0</v>
      </c>
      <c r="L25" s="52">
        <f t="shared" si="0"/>
        <v>0</v>
      </c>
      <c r="M25" s="52">
        <f>IF(ISERROR(VLOOKUP('Zahtevek zdravniki'!$B25,Šifranti!$B$68:$F$69,5,FALSE)),0,VLOOKUP('Zahtevek zdravniki'!$B25,Šifranti!$B$68:$F$69,5,FALSE))</f>
        <v>0</v>
      </c>
      <c r="N25" s="53"/>
      <c r="O25" s="52">
        <f t="shared" si="5"/>
        <v>0</v>
      </c>
      <c r="P25" s="54">
        <f t="shared" si="1"/>
        <v>0</v>
      </c>
      <c r="Q25" s="55"/>
      <c r="R25" s="52">
        <f t="shared" si="6"/>
        <v>0</v>
      </c>
      <c r="S25" s="53"/>
      <c r="T25" s="52">
        <f t="shared" si="7"/>
        <v>0</v>
      </c>
      <c r="U25" s="56"/>
      <c r="V25" s="53"/>
      <c r="W25" s="52">
        <f t="shared" si="8"/>
        <v>0</v>
      </c>
      <c r="X25" s="53"/>
      <c r="Y25" s="52">
        <f t="shared" si="9"/>
        <v>0</v>
      </c>
      <c r="Z25" s="52">
        <f t="shared" si="10"/>
        <v>0</v>
      </c>
      <c r="AA25" s="48"/>
      <c r="AB25" s="55"/>
      <c r="AC25" s="53">
        <v>0</v>
      </c>
      <c r="AD25" s="52">
        <f t="shared" si="2"/>
        <v>0</v>
      </c>
      <c r="AE25" s="52">
        <f t="shared" si="11"/>
        <v>0</v>
      </c>
      <c r="AF25" s="55"/>
      <c r="AG25" s="52">
        <f t="shared" si="12"/>
        <v>0</v>
      </c>
      <c r="AH25" s="55"/>
      <c r="AI25" s="52">
        <f t="shared" si="13"/>
        <v>0</v>
      </c>
      <c r="AJ25" s="55"/>
      <c r="AK25" s="52">
        <f t="shared" si="14"/>
        <v>0</v>
      </c>
      <c r="AL25" s="55"/>
      <c r="AM25" s="52">
        <f t="shared" si="15"/>
        <v>0</v>
      </c>
      <c r="AN25" s="48"/>
      <c r="AO25" s="55"/>
      <c r="AP25" s="125"/>
      <c r="AQ25" s="57">
        <f t="shared" si="16"/>
        <v>0</v>
      </c>
      <c r="AR25" s="55"/>
      <c r="AS25" s="55"/>
      <c r="AT25" s="52">
        <f t="shared" si="17"/>
        <v>0</v>
      </c>
      <c r="AU25" s="55"/>
      <c r="AV25" s="55"/>
      <c r="AW25" s="55"/>
      <c r="AX25" s="55"/>
      <c r="AY25" s="55"/>
      <c r="AZ25" s="52">
        <f t="shared" si="18"/>
        <v>0</v>
      </c>
      <c r="BA25" s="58">
        <f t="shared" si="19"/>
        <v>0</v>
      </c>
      <c r="BB25" s="55"/>
      <c r="BC25" s="59">
        <f t="shared" si="20"/>
        <v>0</v>
      </c>
    </row>
    <row r="26" spans="1:55" x14ac:dyDescent="0.2">
      <c r="A26" s="48"/>
      <c r="B26" s="48"/>
      <c r="C26" s="49"/>
      <c r="D26" s="50">
        <f t="shared" si="3"/>
        <v>0</v>
      </c>
      <c r="E26" s="51"/>
      <c r="F26" s="51"/>
      <c r="G26" s="49"/>
      <c r="H26" s="49"/>
      <c r="I26" s="49"/>
      <c r="J26" s="49"/>
      <c r="K26" s="52">
        <f t="shared" si="4"/>
        <v>0</v>
      </c>
      <c r="L26" s="52">
        <f t="shared" si="0"/>
        <v>0</v>
      </c>
      <c r="M26" s="52">
        <f>IF(ISERROR(VLOOKUP('Zahtevek zdravniki'!$B26,Šifranti!$B$68:$F$69,5,FALSE)),0,VLOOKUP('Zahtevek zdravniki'!$B26,Šifranti!$B$68:$F$69,5,FALSE))</f>
        <v>0</v>
      </c>
      <c r="N26" s="53"/>
      <c r="O26" s="52">
        <f t="shared" si="5"/>
        <v>0</v>
      </c>
      <c r="P26" s="54">
        <f t="shared" si="1"/>
        <v>0</v>
      </c>
      <c r="Q26" s="55"/>
      <c r="R26" s="52">
        <f t="shared" si="6"/>
        <v>0</v>
      </c>
      <c r="S26" s="53"/>
      <c r="T26" s="52">
        <f t="shared" si="7"/>
        <v>0</v>
      </c>
      <c r="U26" s="56"/>
      <c r="V26" s="53"/>
      <c r="W26" s="52">
        <f t="shared" si="8"/>
        <v>0</v>
      </c>
      <c r="X26" s="53"/>
      <c r="Y26" s="52">
        <f t="shared" si="9"/>
        <v>0</v>
      </c>
      <c r="Z26" s="52">
        <f t="shared" si="10"/>
        <v>0</v>
      </c>
      <c r="AA26" s="48"/>
      <c r="AB26" s="55"/>
      <c r="AC26" s="53">
        <v>0</v>
      </c>
      <c r="AD26" s="52">
        <f t="shared" si="2"/>
        <v>0</v>
      </c>
      <c r="AE26" s="52">
        <f t="shared" si="11"/>
        <v>0</v>
      </c>
      <c r="AF26" s="55"/>
      <c r="AG26" s="52">
        <f t="shared" si="12"/>
        <v>0</v>
      </c>
      <c r="AH26" s="55"/>
      <c r="AI26" s="52">
        <f t="shared" si="13"/>
        <v>0</v>
      </c>
      <c r="AJ26" s="55"/>
      <c r="AK26" s="52">
        <f t="shared" si="14"/>
        <v>0</v>
      </c>
      <c r="AL26" s="55"/>
      <c r="AM26" s="52">
        <f t="shared" si="15"/>
        <v>0</v>
      </c>
      <c r="AN26" s="48"/>
      <c r="AO26" s="55"/>
      <c r="AP26" s="125"/>
      <c r="AQ26" s="57">
        <f t="shared" si="16"/>
        <v>0</v>
      </c>
      <c r="AR26" s="55"/>
      <c r="AS26" s="55"/>
      <c r="AT26" s="52">
        <f t="shared" si="17"/>
        <v>0</v>
      </c>
      <c r="AU26" s="55"/>
      <c r="AV26" s="55"/>
      <c r="AW26" s="55"/>
      <c r="AX26" s="55"/>
      <c r="AY26" s="55"/>
      <c r="AZ26" s="52">
        <f t="shared" si="18"/>
        <v>0</v>
      </c>
      <c r="BA26" s="58">
        <f t="shared" si="19"/>
        <v>0</v>
      </c>
      <c r="BB26" s="55"/>
      <c r="BC26" s="59">
        <f t="shared" si="20"/>
        <v>0</v>
      </c>
    </row>
    <row r="27" spans="1:55" x14ac:dyDescent="0.2">
      <c r="A27" s="48"/>
      <c r="B27" s="48"/>
      <c r="C27" s="49"/>
      <c r="D27" s="50">
        <f t="shared" si="3"/>
        <v>0</v>
      </c>
      <c r="E27" s="51"/>
      <c r="F27" s="51"/>
      <c r="G27" s="49"/>
      <c r="H27" s="49"/>
      <c r="I27" s="49"/>
      <c r="J27" s="49"/>
      <c r="K27" s="52">
        <f t="shared" si="4"/>
        <v>0</v>
      </c>
      <c r="L27" s="52">
        <f t="shared" si="0"/>
        <v>0</v>
      </c>
      <c r="M27" s="52">
        <f>IF(ISERROR(VLOOKUP('Zahtevek zdravniki'!$B27,Šifranti!$B$68:$F$69,5,FALSE)),0,VLOOKUP('Zahtevek zdravniki'!$B27,Šifranti!$B$68:$F$69,5,FALSE))</f>
        <v>0</v>
      </c>
      <c r="N27" s="53"/>
      <c r="O27" s="52">
        <f t="shared" si="5"/>
        <v>0</v>
      </c>
      <c r="P27" s="54">
        <f t="shared" si="1"/>
        <v>0</v>
      </c>
      <c r="Q27" s="55"/>
      <c r="R27" s="52">
        <f t="shared" si="6"/>
        <v>0</v>
      </c>
      <c r="S27" s="53"/>
      <c r="T27" s="52">
        <f t="shared" si="7"/>
        <v>0</v>
      </c>
      <c r="U27" s="56"/>
      <c r="V27" s="53"/>
      <c r="W27" s="52">
        <f t="shared" si="8"/>
        <v>0</v>
      </c>
      <c r="X27" s="53"/>
      <c r="Y27" s="52">
        <f t="shared" si="9"/>
        <v>0</v>
      </c>
      <c r="Z27" s="52">
        <f t="shared" si="10"/>
        <v>0</v>
      </c>
      <c r="AA27" s="48"/>
      <c r="AB27" s="55"/>
      <c r="AC27" s="53">
        <v>0</v>
      </c>
      <c r="AD27" s="52">
        <f t="shared" si="2"/>
        <v>0</v>
      </c>
      <c r="AE27" s="52">
        <f t="shared" si="11"/>
        <v>0</v>
      </c>
      <c r="AF27" s="55"/>
      <c r="AG27" s="52">
        <f t="shared" si="12"/>
        <v>0</v>
      </c>
      <c r="AH27" s="55"/>
      <c r="AI27" s="52">
        <f t="shared" si="13"/>
        <v>0</v>
      </c>
      <c r="AJ27" s="55"/>
      <c r="AK27" s="52">
        <f t="shared" si="14"/>
        <v>0</v>
      </c>
      <c r="AL27" s="55"/>
      <c r="AM27" s="52">
        <f t="shared" si="15"/>
        <v>0</v>
      </c>
      <c r="AN27" s="48"/>
      <c r="AO27" s="55"/>
      <c r="AP27" s="125"/>
      <c r="AQ27" s="57">
        <f t="shared" si="16"/>
        <v>0</v>
      </c>
      <c r="AR27" s="55"/>
      <c r="AS27" s="55"/>
      <c r="AT27" s="52">
        <f t="shared" si="17"/>
        <v>0</v>
      </c>
      <c r="AU27" s="55"/>
      <c r="AV27" s="55"/>
      <c r="AW27" s="55"/>
      <c r="AX27" s="55"/>
      <c r="AY27" s="55"/>
      <c r="AZ27" s="52">
        <f t="shared" si="18"/>
        <v>0</v>
      </c>
      <c r="BA27" s="58">
        <f t="shared" si="19"/>
        <v>0</v>
      </c>
      <c r="BB27" s="55"/>
      <c r="BC27" s="59">
        <f t="shared" si="20"/>
        <v>0</v>
      </c>
    </row>
    <row r="28" spans="1:55" x14ac:dyDescent="0.2">
      <c r="A28" s="48"/>
      <c r="B28" s="48"/>
      <c r="C28" s="49"/>
      <c r="D28" s="50">
        <f t="shared" si="3"/>
        <v>0</v>
      </c>
      <c r="E28" s="51"/>
      <c r="F28" s="51"/>
      <c r="G28" s="49"/>
      <c r="H28" s="49"/>
      <c r="I28" s="49"/>
      <c r="J28" s="49"/>
      <c r="K28" s="52">
        <f t="shared" si="4"/>
        <v>0</v>
      </c>
      <c r="L28" s="52">
        <f t="shared" si="0"/>
        <v>0</v>
      </c>
      <c r="M28" s="52">
        <f>IF(ISERROR(VLOOKUP('Zahtevek zdravniki'!$B28,Šifranti!$B$68:$F$69,5,FALSE)),0,VLOOKUP('Zahtevek zdravniki'!$B28,Šifranti!$B$68:$F$69,5,FALSE))</f>
        <v>0</v>
      </c>
      <c r="N28" s="53"/>
      <c r="O28" s="52">
        <f t="shared" si="5"/>
        <v>0</v>
      </c>
      <c r="P28" s="54">
        <f t="shared" si="1"/>
        <v>0</v>
      </c>
      <c r="Q28" s="55"/>
      <c r="R28" s="52">
        <f t="shared" si="6"/>
        <v>0</v>
      </c>
      <c r="S28" s="53"/>
      <c r="T28" s="52">
        <f t="shared" si="7"/>
        <v>0</v>
      </c>
      <c r="U28" s="56"/>
      <c r="V28" s="53"/>
      <c r="W28" s="52">
        <f t="shared" si="8"/>
        <v>0</v>
      </c>
      <c r="X28" s="53"/>
      <c r="Y28" s="52">
        <f t="shared" si="9"/>
        <v>0</v>
      </c>
      <c r="Z28" s="52">
        <f t="shared" si="10"/>
        <v>0</v>
      </c>
      <c r="AA28" s="48"/>
      <c r="AB28" s="55"/>
      <c r="AC28" s="53">
        <v>0</v>
      </c>
      <c r="AD28" s="52">
        <f t="shared" si="2"/>
        <v>0</v>
      </c>
      <c r="AE28" s="52">
        <f t="shared" si="11"/>
        <v>0</v>
      </c>
      <c r="AF28" s="55"/>
      <c r="AG28" s="52">
        <f t="shared" si="12"/>
        <v>0</v>
      </c>
      <c r="AH28" s="55"/>
      <c r="AI28" s="52">
        <f t="shared" si="13"/>
        <v>0</v>
      </c>
      <c r="AJ28" s="55"/>
      <c r="AK28" s="52">
        <f t="shared" si="14"/>
        <v>0</v>
      </c>
      <c r="AL28" s="55"/>
      <c r="AM28" s="52">
        <f t="shared" si="15"/>
        <v>0</v>
      </c>
      <c r="AN28" s="48"/>
      <c r="AO28" s="55"/>
      <c r="AP28" s="125"/>
      <c r="AQ28" s="57">
        <f t="shared" si="16"/>
        <v>0</v>
      </c>
      <c r="AR28" s="55"/>
      <c r="AS28" s="55"/>
      <c r="AT28" s="52">
        <f t="shared" si="17"/>
        <v>0</v>
      </c>
      <c r="AU28" s="55"/>
      <c r="AV28" s="55"/>
      <c r="AW28" s="55"/>
      <c r="AX28" s="55"/>
      <c r="AY28" s="55"/>
      <c r="AZ28" s="52">
        <f t="shared" si="18"/>
        <v>0</v>
      </c>
      <c r="BA28" s="58">
        <f t="shared" si="19"/>
        <v>0</v>
      </c>
      <c r="BB28" s="55"/>
      <c r="BC28" s="59">
        <f t="shared" si="20"/>
        <v>0</v>
      </c>
    </row>
    <row r="29" spans="1:55" x14ac:dyDescent="0.2">
      <c r="A29" s="48"/>
      <c r="B29" s="48"/>
      <c r="C29" s="49"/>
      <c r="D29" s="50">
        <f t="shared" si="3"/>
        <v>0</v>
      </c>
      <c r="E29" s="51"/>
      <c r="F29" s="51"/>
      <c r="G29" s="49"/>
      <c r="H29" s="49"/>
      <c r="I29" s="49"/>
      <c r="J29" s="49"/>
      <c r="K29" s="52">
        <f t="shared" si="4"/>
        <v>0</v>
      </c>
      <c r="L29" s="52">
        <f t="shared" si="0"/>
        <v>0</v>
      </c>
      <c r="M29" s="52">
        <f>IF(ISERROR(VLOOKUP('Zahtevek zdravniki'!$B29,Šifranti!$B$68:$F$69,5,FALSE)),0,VLOOKUP('Zahtevek zdravniki'!$B29,Šifranti!$B$68:$F$69,5,FALSE))</f>
        <v>0</v>
      </c>
      <c r="N29" s="53"/>
      <c r="O29" s="52">
        <f t="shared" si="5"/>
        <v>0</v>
      </c>
      <c r="P29" s="54">
        <f t="shared" si="1"/>
        <v>0</v>
      </c>
      <c r="Q29" s="55"/>
      <c r="R29" s="52">
        <f t="shared" si="6"/>
        <v>0</v>
      </c>
      <c r="S29" s="53"/>
      <c r="T29" s="52">
        <f t="shared" si="7"/>
        <v>0</v>
      </c>
      <c r="U29" s="56"/>
      <c r="V29" s="53"/>
      <c r="W29" s="52">
        <f t="shared" si="8"/>
        <v>0</v>
      </c>
      <c r="X29" s="53"/>
      <c r="Y29" s="52">
        <f t="shared" si="9"/>
        <v>0</v>
      </c>
      <c r="Z29" s="52">
        <f t="shared" si="10"/>
        <v>0</v>
      </c>
      <c r="AA29" s="48"/>
      <c r="AB29" s="55"/>
      <c r="AC29" s="53">
        <v>0</v>
      </c>
      <c r="AD29" s="52">
        <f t="shared" si="2"/>
        <v>0</v>
      </c>
      <c r="AE29" s="52">
        <f t="shared" si="11"/>
        <v>0</v>
      </c>
      <c r="AF29" s="55"/>
      <c r="AG29" s="52">
        <f t="shared" si="12"/>
        <v>0</v>
      </c>
      <c r="AH29" s="55"/>
      <c r="AI29" s="52">
        <f t="shared" si="13"/>
        <v>0</v>
      </c>
      <c r="AJ29" s="55"/>
      <c r="AK29" s="52">
        <f t="shared" si="14"/>
        <v>0</v>
      </c>
      <c r="AL29" s="55"/>
      <c r="AM29" s="52">
        <f t="shared" si="15"/>
        <v>0</v>
      </c>
      <c r="AN29" s="48"/>
      <c r="AO29" s="55"/>
      <c r="AP29" s="125"/>
      <c r="AQ29" s="57">
        <f t="shared" si="16"/>
        <v>0</v>
      </c>
      <c r="AR29" s="55"/>
      <c r="AS29" s="55"/>
      <c r="AT29" s="52">
        <f t="shared" si="17"/>
        <v>0</v>
      </c>
      <c r="AU29" s="55"/>
      <c r="AV29" s="55"/>
      <c r="AW29" s="55"/>
      <c r="AX29" s="55"/>
      <c r="AY29" s="55"/>
      <c r="AZ29" s="52">
        <f t="shared" si="18"/>
        <v>0</v>
      </c>
      <c r="BA29" s="58">
        <f t="shared" si="19"/>
        <v>0</v>
      </c>
      <c r="BB29" s="55"/>
      <c r="BC29" s="59">
        <f t="shared" si="20"/>
        <v>0</v>
      </c>
    </row>
    <row r="30" spans="1:55" x14ac:dyDescent="0.2">
      <c r="A30" s="48"/>
      <c r="B30" s="48"/>
      <c r="C30" s="49"/>
      <c r="D30" s="50">
        <f t="shared" si="3"/>
        <v>0</v>
      </c>
      <c r="E30" s="51"/>
      <c r="F30" s="51"/>
      <c r="G30" s="49"/>
      <c r="H30" s="49"/>
      <c r="I30" s="49"/>
      <c r="J30" s="49"/>
      <c r="K30" s="52">
        <f t="shared" si="4"/>
        <v>0</v>
      </c>
      <c r="L30" s="52">
        <f t="shared" si="0"/>
        <v>0</v>
      </c>
      <c r="M30" s="52">
        <f>IF(ISERROR(VLOOKUP('Zahtevek zdravniki'!$B30,Šifranti!$B$68:$F$69,5,FALSE)),0,VLOOKUP('Zahtevek zdravniki'!$B30,Šifranti!$B$68:$F$69,5,FALSE))</f>
        <v>0</v>
      </c>
      <c r="N30" s="53"/>
      <c r="O30" s="52">
        <f t="shared" si="5"/>
        <v>0</v>
      </c>
      <c r="P30" s="54">
        <f t="shared" si="1"/>
        <v>0</v>
      </c>
      <c r="Q30" s="55"/>
      <c r="R30" s="52">
        <f t="shared" si="6"/>
        <v>0</v>
      </c>
      <c r="S30" s="53"/>
      <c r="T30" s="52">
        <f t="shared" si="7"/>
        <v>0</v>
      </c>
      <c r="U30" s="56"/>
      <c r="V30" s="53"/>
      <c r="W30" s="52">
        <f t="shared" si="8"/>
        <v>0</v>
      </c>
      <c r="X30" s="53"/>
      <c r="Y30" s="52">
        <f t="shared" si="9"/>
        <v>0</v>
      </c>
      <c r="Z30" s="52">
        <f t="shared" si="10"/>
        <v>0</v>
      </c>
      <c r="AA30" s="48"/>
      <c r="AB30" s="55"/>
      <c r="AC30" s="53">
        <v>0</v>
      </c>
      <c r="AD30" s="52">
        <f t="shared" si="2"/>
        <v>0</v>
      </c>
      <c r="AE30" s="52">
        <f t="shared" si="11"/>
        <v>0</v>
      </c>
      <c r="AF30" s="55"/>
      <c r="AG30" s="52">
        <f t="shared" si="12"/>
        <v>0</v>
      </c>
      <c r="AH30" s="55"/>
      <c r="AI30" s="52">
        <f t="shared" si="13"/>
        <v>0</v>
      </c>
      <c r="AJ30" s="55"/>
      <c r="AK30" s="52">
        <f t="shared" si="14"/>
        <v>0</v>
      </c>
      <c r="AL30" s="55"/>
      <c r="AM30" s="52">
        <f t="shared" si="15"/>
        <v>0</v>
      </c>
      <c r="AN30" s="48"/>
      <c r="AO30" s="55"/>
      <c r="AP30" s="125"/>
      <c r="AQ30" s="57">
        <f t="shared" si="16"/>
        <v>0</v>
      </c>
      <c r="AR30" s="55"/>
      <c r="AS30" s="55"/>
      <c r="AT30" s="52">
        <f t="shared" si="17"/>
        <v>0</v>
      </c>
      <c r="AU30" s="55"/>
      <c r="AV30" s="55"/>
      <c r="AW30" s="55"/>
      <c r="AX30" s="55"/>
      <c r="AY30" s="55"/>
      <c r="AZ30" s="52">
        <f t="shared" si="18"/>
        <v>0</v>
      </c>
      <c r="BA30" s="58">
        <f t="shared" si="19"/>
        <v>0</v>
      </c>
      <c r="BB30" s="55"/>
      <c r="BC30" s="59">
        <f t="shared" si="20"/>
        <v>0</v>
      </c>
    </row>
    <row r="31" spans="1:55" x14ac:dyDescent="0.2">
      <c r="A31" s="48"/>
      <c r="B31" s="48"/>
      <c r="C31" s="49"/>
      <c r="D31" s="50">
        <f t="shared" si="3"/>
        <v>0</v>
      </c>
      <c r="E31" s="51"/>
      <c r="F31" s="51"/>
      <c r="G31" s="49"/>
      <c r="H31" s="49"/>
      <c r="I31" s="49"/>
      <c r="J31" s="49"/>
      <c r="K31" s="52">
        <f t="shared" si="4"/>
        <v>0</v>
      </c>
      <c r="L31" s="52">
        <f t="shared" si="0"/>
        <v>0</v>
      </c>
      <c r="M31" s="52">
        <f>IF(ISERROR(VLOOKUP('Zahtevek zdravniki'!$B31,Šifranti!$B$68:$F$69,5,FALSE)),0,VLOOKUP('Zahtevek zdravniki'!$B31,Šifranti!$B$68:$F$69,5,FALSE))</f>
        <v>0</v>
      </c>
      <c r="N31" s="53"/>
      <c r="O31" s="52">
        <f t="shared" si="5"/>
        <v>0</v>
      </c>
      <c r="P31" s="54">
        <f t="shared" si="1"/>
        <v>0</v>
      </c>
      <c r="Q31" s="55"/>
      <c r="R31" s="52">
        <f t="shared" si="6"/>
        <v>0</v>
      </c>
      <c r="S31" s="53"/>
      <c r="T31" s="52">
        <f t="shared" si="7"/>
        <v>0</v>
      </c>
      <c r="U31" s="56"/>
      <c r="V31" s="53"/>
      <c r="W31" s="52">
        <f t="shared" si="8"/>
        <v>0</v>
      </c>
      <c r="X31" s="53"/>
      <c r="Y31" s="52">
        <f t="shared" si="9"/>
        <v>0</v>
      </c>
      <c r="Z31" s="52">
        <f t="shared" si="10"/>
        <v>0</v>
      </c>
      <c r="AA31" s="48"/>
      <c r="AB31" s="55"/>
      <c r="AC31" s="53">
        <v>0</v>
      </c>
      <c r="AD31" s="52">
        <f t="shared" si="2"/>
        <v>0</v>
      </c>
      <c r="AE31" s="52">
        <f t="shared" si="11"/>
        <v>0</v>
      </c>
      <c r="AF31" s="55"/>
      <c r="AG31" s="52">
        <f t="shared" si="12"/>
        <v>0</v>
      </c>
      <c r="AH31" s="55"/>
      <c r="AI31" s="52">
        <f t="shared" si="13"/>
        <v>0</v>
      </c>
      <c r="AJ31" s="55"/>
      <c r="AK31" s="52">
        <f t="shared" si="14"/>
        <v>0</v>
      </c>
      <c r="AL31" s="55"/>
      <c r="AM31" s="52">
        <f t="shared" si="15"/>
        <v>0</v>
      </c>
      <c r="AN31" s="48"/>
      <c r="AO31" s="55"/>
      <c r="AP31" s="125"/>
      <c r="AQ31" s="57">
        <f t="shared" si="16"/>
        <v>0</v>
      </c>
      <c r="AR31" s="55"/>
      <c r="AS31" s="55"/>
      <c r="AT31" s="52">
        <f t="shared" si="17"/>
        <v>0</v>
      </c>
      <c r="AU31" s="55"/>
      <c r="AV31" s="55"/>
      <c r="AW31" s="55"/>
      <c r="AX31" s="55"/>
      <c r="AY31" s="55"/>
      <c r="AZ31" s="52">
        <f t="shared" si="18"/>
        <v>0</v>
      </c>
      <c r="BA31" s="58">
        <f t="shared" si="19"/>
        <v>0</v>
      </c>
      <c r="BB31" s="55"/>
      <c r="BC31" s="59">
        <f t="shared" si="20"/>
        <v>0</v>
      </c>
    </row>
    <row r="32" spans="1:55" x14ac:dyDescent="0.2">
      <c r="A32" s="48"/>
      <c r="B32" s="48"/>
      <c r="C32" s="49"/>
      <c r="D32" s="50">
        <f t="shared" si="3"/>
        <v>0</v>
      </c>
      <c r="E32" s="51"/>
      <c r="F32" s="51"/>
      <c r="G32" s="49"/>
      <c r="H32" s="49"/>
      <c r="I32" s="49"/>
      <c r="J32" s="49"/>
      <c r="K32" s="52">
        <f t="shared" si="4"/>
        <v>0</v>
      </c>
      <c r="L32" s="52">
        <f t="shared" si="0"/>
        <v>0</v>
      </c>
      <c r="M32" s="52">
        <f>IF(ISERROR(VLOOKUP('Zahtevek zdravniki'!$B32,Šifranti!$B$68:$F$69,5,FALSE)),0,VLOOKUP('Zahtevek zdravniki'!$B32,Šifranti!$B$68:$F$69,5,FALSE))</f>
        <v>0</v>
      </c>
      <c r="N32" s="53"/>
      <c r="O32" s="52">
        <f t="shared" si="5"/>
        <v>0</v>
      </c>
      <c r="P32" s="54">
        <f t="shared" si="1"/>
        <v>0</v>
      </c>
      <c r="Q32" s="55"/>
      <c r="R32" s="52">
        <f t="shared" si="6"/>
        <v>0</v>
      </c>
      <c r="S32" s="53"/>
      <c r="T32" s="52">
        <f t="shared" si="7"/>
        <v>0</v>
      </c>
      <c r="U32" s="56"/>
      <c r="V32" s="53"/>
      <c r="W32" s="52">
        <f t="shared" si="8"/>
        <v>0</v>
      </c>
      <c r="X32" s="53"/>
      <c r="Y32" s="52">
        <f t="shared" si="9"/>
        <v>0</v>
      </c>
      <c r="Z32" s="52">
        <f t="shared" si="10"/>
        <v>0</v>
      </c>
      <c r="AA32" s="48"/>
      <c r="AB32" s="55"/>
      <c r="AC32" s="53">
        <v>0</v>
      </c>
      <c r="AD32" s="52">
        <f t="shared" si="2"/>
        <v>0</v>
      </c>
      <c r="AE32" s="52">
        <f t="shared" si="11"/>
        <v>0</v>
      </c>
      <c r="AF32" s="55"/>
      <c r="AG32" s="52">
        <f t="shared" si="12"/>
        <v>0</v>
      </c>
      <c r="AH32" s="55"/>
      <c r="AI32" s="52">
        <f t="shared" si="13"/>
        <v>0</v>
      </c>
      <c r="AJ32" s="55"/>
      <c r="AK32" s="52">
        <f t="shared" si="14"/>
        <v>0</v>
      </c>
      <c r="AL32" s="55"/>
      <c r="AM32" s="52">
        <f t="shared" si="15"/>
        <v>0</v>
      </c>
      <c r="AN32" s="48"/>
      <c r="AO32" s="55"/>
      <c r="AP32" s="125"/>
      <c r="AQ32" s="57">
        <f t="shared" si="16"/>
        <v>0</v>
      </c>
      <c r="AR32" s="55"/>
      <c r="AS32" s="55"/>
      <c r="AT32" s="52">
        <f t="shared" si="17"/>
        <v>0</v>
      </c>
      <c r="AU32" s="55"/>
      <c r="AV32" s="55"/>
      <c r="AW32" s="55"/>
      <c r="AX32" s="55"/>
      <c r="AY32" s="55"/>
      <c r="AZ32" s="52">
        <f t="shared" si="18"/>
        <v>0</v>
      </c>
      <c r="BA32" s="58">
        <f t="shared" si="19"/>
        <v>0</v>
      </c>
      <c r="BB32" s="55"/>
      <c r="BC32" s="59">
        <f t="shared" si="20"/>
        <v>0</v>
      </c>
    </row>
    <row r="33" spans="1:56" x14ac:dyDescent="0.2">
      <c r="A33" s="48"/>
      <c r="B33" s="48"/>
      <c r="C33" s="49"/>
      <c r="D33" s="50">
        <f t="shared" si="3"/>
        <v>0</v>
      </c>
      <c r="E33" s="51"/>
      <c r="F33" s="51"/>
      <c r="G33" s="49"/>
      <c r="H33" s="49"/>
      <c r="I33" s="49"/>
      <c r="J33" s="49"/>
      <c r="K33" s="52">
        <f t="shared" si="4"/>
        <v>0</v>
      </c>
      <c r="L33" s="52">
        <f t="shared" si="0"/>
        <v>0</v>
      </c>
      <c r="M33" s="52">
        <f>IF(ISERROR(VLOOKUP('Zahtevek zdravniki'!$B33,Šifranti!$B$68:$F$69,5,FALSE)),0,VLOOKUP('Zahtevek zdravniki'!$B33,Šifranti!$B$68:$F$69,5,FALSE))</f>
        <v>0</v>
      </c>
      <c r="N33" s="53"/>
      <c r="O33" s="52">
        <f t="shared" si="5"/>
        <v>0</v>
      </c>
      <c r="P33" s="54">
        <f t="shared" si="1"/>
        <v>0</v>
      </c>
      <c r="Q33" s="55"/>
      <c r="R33" s="52">
        <f t="shared" si="6"/>
        <v>0</v>
      </c>
      <c r="S33" s="53"/>
      <c r="T33" s="52">
        <f t="shared" si="7"/>
        <v>0</v>
      </c>
      <c r="U33" s="56"/>
      <c r="V33" s="53"/>
      <c r="W33" s="52">
        <f t="shared" si="8"/>
        <v>0</v>
      </c>
      <c r="X33" s="53"/>
      <c r="Y33" s="52">
        <f t="shared" si="9"/>
        <v>0</v>
      </c>
      <c r="Z33" s="52">
        <f t="shared" si="10"/>
        <v>0</v>
      </c>
      <c r="AA33" s="48"/>
      <c r="AB33" s="55"/>
      <c r="AC33" s="53">
        <v>0</v>
      </c>
      <c r="AD33" s="52">
        <f t="shared" si="2"/>
        <v>0</v>
      </c>
      <c r="AE33" s="52">
        <f t="shared" si="11"/>
        <v>0</v>
      </c>
      <c r="AF33" s="55"/>
      <c r="AG33" s="52">
        <f t="shared" si="12"/>
        <v>0</v>
      </c>
      <c r="AH33" s="55"/>
      <c r="AI33" s="52">
        <f t="shared" si="13"/>
        <v>0</v>
      </c>
      <c r="AJ33" s="55"/>
      <c r="AK33" s="52">
        <f t="shared" si="14"/>
        <v>0</v>
      </c>
      <c r="AL33" s="55"/>
      <c r="AM33" s="52">
        <f t="shared" si="15"/>
        <v>0</v>
      </c>
      <c r="AN33" s="48"/>
      <c r="AO33" s="55"/>
      <c r="AP33" s="125"/>
      <c r="AQ33" s="57">
        <f t="shared" si="16"/>
        <v>0</v>
      </c>
      <c r="AR33" s="55"/>
      <c r="AS33" s="55"/>
      <c r="AT33" s="52">
        <f t="shared" si="17"/>
        <v>0</v>
      </c>
      <c r="AU33" s="55"/>
      <c r="AV33" s="55"/>
      <c r="AW33" s="55"/>
      <c r="AX33" s="55"/>
      <c r="AY33" s="55"/>
      <c r="AZ33" s="52">
        <f t="shared" si="18"/>
        <v>0</v>
      </c>
      <c r="BA33" s="58">
        <f t="shared" si="19"/>
        <v>0</v>
      </c>
      <c r="BB33" s="55"/>
      <c r="BC33" s="59">
        <f t="shared" si="20"/>
        <v>0</v>
      </c>
    </row>
    <row r="34" spans="1:56" x14ac:dyDescent="0.2">
      <c r="A34" s="48"/>
      <c r="B34" s="48"/>
      <c r="C34" s="49"/>
      <c r="D34" s="50">
        <f t="shared" si="3"/>
        <v>0</v>
      </c>
      <c r="E34" s="51"/>
      <c r="F34" s="51"/>
      <c r="G34" s="49"/>
      <c r="H34" s="49"/>
      <c r="I34" s="49"/>
      <c r="J34" s="49"/>
      <c r="K34" s="52">
        <f t="shared" si="4"/>
        <v>0</v>
      </c>
      <c r="L34" s="52">
        <f t="shared" si="0"/>
        <v>0</v>
      </c>
      <c r="M34" s="52">
        <f>IF(ISERROR(VLOOKUP('Zahtevek zdravniki'!$B34,Šifranti!$B$68:$F$69,5,FALSE)),0,VLOOKUP('Zahtevek zdravniki'!$B34,Šifranti!$B$68:$F$69,5,FALSE))</f>
        <v>0</v>
      </c>
      <c r="N34" s="53"/>
      <c r="O34" s="52">
        <f t="shared" si="5"/>
        <v>0</v>
      </c>
      <c r="P34" s="54">
        <f t="shared" si="1"/>
        <v>0</v>
      </c>
      <c r="Q34" s="55"/>
      <c r="R34" s="52">
        <f t="shared" si="6"/>
        <v>0</v>
      </c>
      <c r="S34" s="53"/>
      <c r="T34" s="52">
        <f t="shared" si="7"/>
        <v>0</v>
      </c>
      <c r="U34" s="56"/>
      <c r="V34" s="53"/>
      <c r="W34" s="52">
        <f t="shared" si="8"/>
        <v>0</v>
      </c>
      <c r="X34" s="53"/>
      <c r="Y34" s="52">
        <f t="shared" si="9"/>
        <v>0</v>
      </c>
      <c r="Z34" s="52">
        <f t="shared" si="10"/>
        <v>0</v>
      </c>
      <c r="AA34" s="48"/>
      <c r="AB34" s="55"/>
      <c r="AC34" s="53">
        <v>0</v>
      </c>
      <c r="AD34" s="52">
        <f t="shared" si="2"/>
        <v>0</v>
      </c>
      <c r="AE34" s="52">
        <f t="shared" si="11"/>
        <v>0</v>
      </c>
      <c r="AF34" s="55"/>
      <c r="AG34" s="52">
        <f t="shared" si="12"/>
        <v>0</v>
      </c>
      <c r="AH34" s="55"/>
      <c r="AI34" s="52">
        <f t="shared" si="13"/>
        <v>0</v>
      </c>
      <c r="AJ34" s="55"/>
      <c r="AK34" s="52">
        <f t="shared" si="14"/>
        <v>0</v>
      </c>
      <c r="AL34" s="55"/>
      <c r="AM34" s="52">
        <f t="shared" si="15"/>
        <v>0</v>
      </c>
      <c r="AN34" s="48"/>
      <c r="AO34" s="55"/>
      <c r="AP34" s="125"/>
      <c r="AQ34" s="57">
        <f t="shared" si="16"/>
        <v>0</v>
      </c>
      <c r="AR34" s="55"/>
      <c r="AS34" s="55"/>
      <c r="AT34" s="52">
        <f t="shared" si="17"/>
        <v>0</v>
      </c>
      <c r="AU34" s="55"/>
      <c r="AV34" s="55"/>
      <c r="AW34" s="55"/>
      <c r="AX34" s="55"/>
      <c r="AY34" s="55"/>
      <c r="AZ34" s="52">
        <f t="shared" si="18"/>
        <v>0</v>
      </c>
      <c r="BA34" s="58">
        <f t="shared" si="19"/>
        <v>0</v>
      </c>
      <c r="BB34" s="55"/>
      <c r="BC34" s="59">
        <f t="shared" si="20"/>
        <v>0</v>
      </c>
    </row>
    <row r="35" spans="1:56" x14ac:dyDescent="0.2">
      <c r="A35" s="48"/>
      <c r="B35" s="48"/>
      <c r="C35" s="49"/>
      <c r="D35" s="50">
        <f t="shared" si="3"/>
        <v>0</v>
      </c>
      <c r="E35" s="51"/>
      <c r="F35" s="51"/>
      <c r="G35" s="49"/>
      <c r="H35" s="49"/>
      <c r="I35" s="49"/>
      <c r="J35" s="49"/>
      <c r="K35" s="52">
        <f t="shared" si="4"/>
        <v>0</v>
      </c>
      <c r="L35" s="52">
        <f t="shared" si="0"/>
        <v>0</v>
      </c>
      <c r="M35" s="52">
        <f>IF(ISERROR(VLOOKUP('Zahtevek zdravniki'!$B35,Šifranti!$B$68:$F$69,5,FALSE)),0,VLOOKUP('Zahtevek zdravniki'!$B35,Šifranti!$B$68:$F$69,5,FALSE))</f>
        <v>0</v>
      </c>
      <c r="N35" s="53"/>
      <c r="O35" s="52">
        <f t="shared" si="5"/>
        <v>0</v>
      </c>
      <c r="P35" s="54">
        <f t="shared" si="1"/>
        <v>0</v>
      </c>
      <c r="Q35" s="55"/>
      <c r="R35" s="52">
        <f t="shared" si="6"/>
        <v>0</v>
      </c>
      <c r="S35" s="53"/>
      <c r="T35" s="52">
        <f t="shared" si="7"/>
        <v>0</v>
      </c>
      <c r="U35" s="56"/>
      <c r="V35" s="53"/>
      <c r="W35" s="52">
        <f t="shared" si="8"/>
        <v>0</v>
      </c>
      <c r="X35" s="53"/>
      <c r="Y35" s="52">
        <f t="shared" si="9"/>
        <v>0</v>
      </c>
      <c r="Z35" s="52">
        <f t="shared" si="10"/>
        <v>0</v>
      </c>
      <c r="AA35" s="48"/>
      <c r="AB35" s="55"/>
      <c r="AC35" s="53">
        <v>0</v>
      </c>
      <c r="AD35" s="52">
        <f t="shared" si="2"/>
        <v>0</v>
      </c>
      <c r="AE35" s="52">
        <f t="shared" si="11"/>
        <v>0</v>
      </c>
      <c r="AF35" s="55"/>
      <c r="AG35" s="52">
        <f t="shared" si="12"/>
        <v>0</v>
      </c>
      <c r="AH35" s="55"/>
      <c r="AI35" s="52">
        <f t="shared" si="13"/>
        <v>0</v>
      </c>
      <c r="AJ35" s="55"/>
      <c r="AK35" s="52">
        <f t="shared" si="14"/>
        <v>0</v>
      </c>
      <c r="AL35" s="55"/>
      <c r="AM35" s="52">
        <f t="shared" si="15"/>
        <v>0</v>
      </c>
      <c r="AN35" s="48"/>
      <c r="AO35" s="55"/>
      <c r="AP35" s="125"/>
      <c r="AQ35" s="57">
        <f t="shared" si="16"/>
        <v>0</v>
      </c>
      <c r="AR35" s="55"/>
      <c r="AS35" s="55"/>
      <c r="AT35" s="52">
        <f t="shared" si="17"/>
        <v>0</v>
      </c>
      <c r="AU35" s="55"/>
      <c r="AV35" s="55"/>
      <c r="AW35" s="55"/>
      <c r="AX35" s="55"/>
      <c r="AY35" s="55"/>
      <c r="AZ35" s="52">
        <f t="shared" si="18"/>
        <v>0</v>
      </c>
      <c r="BA35" s="58">
        <f t="shared" si="19"/>
        <v>0</v>
      </c>
      <c r="BB35" s="55"/>
      <c r="BC35" s="59">
        <f t="shared" si="20"/>
        <v>0</v>
      </c>
    </row>
    <row r="36" spans="1:56" x14ac:dyDescent="0.2">
      <c r="A36" s="48"/>
      <c r="B36" s="48"/>
      <c r="C36" s="49"/>
      <c r="D36" s="50">
        <f t="shared" si="3"/>
        <v>0</v>
      </c>
      <c r="E36" s="51"/>
      <c r="F36" s="51"/>
      <c r="G36" s="49"/>
      <c r="H36" s="49"/>
      <c r="I36" s="49"/>
      <c r="J36" s="49"/>
      <c r="K36" s="52">
        <f t="shared" si="4"/>
        <v>0</v>
      </c>
      <c r="L36" s="52">
        <f t="shared" si="0"/>
        <v>0</v>
      </c>
      <c r="M36" s="52">
        <f>IF(ISERROR(VLOOKUP('Zahtevek zdravniki'!$B36,Šifranti!$B$68:$F$69,5,FALSE)),0,VLOOKUP('Zahtevek zdravniki'!$B36,Šifranti!$B$68:$F$69,5,FALSE))</f>
        <v>0</v>
      </c>
      <c r="N36" s="53"/>
      <c r="O36" s="52">
        <f t="shared" si="5"/>
        <v>0</v>
      </c>
      <c r="P36" s="54">
        <f t="shared" si="1"/>
        <v>0</v>
      </c>
      <c r="Q36" s="55"/>
      <c r="R36" s="52">
        <f t="shared" si="6"/>
        <v>0</v>
      </c>
      <c r="S36" s="53"/>
      <c r="T36" s="52">
        <f t="shared" si="7"/>
        <v>0</v>
      </c>
      <c r="U36" s="56"/>
      <c r="V36" s="53"/>
      <c r="W36" s="52">
        <f t="shared" si="8"/>
        <v>0</v>
      </c>
      <c r="X36" s="53"/>
      <c r="Y36" s="52">
        <f t="shared" si="9"/>
        <v>0</v>
      </c>
      <c r="Z36" s="52">
        <f t="shared" si="10"/>
        <v>0</v>
      </c>
      <c r="AA36" s="48"/>
      <c r="AB36" s="55"/>
      <c r="AC36" s="53">
        <v>0</v>
      </c>
      <c r="AD36" s="52">
        <f t="shared" si="2"/>
        <v>0</v>
      </c>
      <c r="AE36" s="52">
        <f t="shared" si="11"/>
        <v>0</v>
      </c>
      <c r="AF36" s="55"/>
      <c r="AG36" s="52">
        <f t="shared" si="12"/>
        <v>0</v>
      </c>
      <c r="AH36" s="55"/>
      <c r="AI36" s="52">
        <f t="shared" si="13"/>
        <v>0</v>
      </c>
      <c r="AJ36" s="55"/>
      <c r="AK36" s="52">
        <f t="shared" si="14"/>
        <v>0</v>
      </c>
      <c r="AL36" s="55"/>
      <c r="AM36" s="52">
        <f t="shared" si="15"/>
        <v>0</v>
      </c>
      <c r="AN36" s="48"/>
      <c r="AO36" s="55"/>
      <c r="AP36" s="125"/>
      <c r="AQ36" s="57">
        <f t="shared" si="16"/>
        <v>0</v>
      </c>
      <c r="AR36" s="55"/>
      <c r="AS36" s="55"/>
      <c r="AT36" s="52">
        <f t="shared" si="17"/>
        <v>0</v>
      </c>
      <c r="AU36" s="55"/>
      <c r="AV36" s="55"/>
      <c r="AW36" s="55"/>
      <c r="AX36" s="55"/>
      <c r="AY36" s="55"/>
      <c r="AZ36" s="52">
        <f t="shared" si="18"/>
        <v>0</v>
      </c>
      <c r="BA36" s="58">
        <f t="shared" si="19"/>
        <v>0</v>
      </c>
      <c r="BB36" s="55"/>
      <c r="BC36" s="59">
        <f t="shared" si="20"/>
        <v>0</v>
      </c>
    </row>
    <row r="37" spans="1:56" s="6" customFormat="1" x14ac:dyDescent="0.2">
      <c r="A37" s="60"/>
      <c r="B37" s="61" t="s">
        <v>97</v>
      </c>
      <c r="C37" s="61"/>
      <c r="D37" s="62">
        <f>SUM(D7:D36)</f>
        <v>0</v>
      </c>
      <c r="E37" s="61"/>
      <c r="F37" s="61"/>
      <c r="G37" s="63"/>
      <c r="H37" s="63"/>
      <c r="I37" s="63"/>
      <c r="J37" s="63"/>
      <c r="K37" s="62">
        <f>SUM(K7:K36)</f>
        <v>0</v>
      </c>
      <c r="L37" s="62">
        <f>SUM(L7:L36)</f>
        <v>0</v>
      </c>
      <c r="M37" s="62"/>
      <c r="N37" s="64">
        <f t="shared" ref="N37:Z37" si="21">SUM(N7:N36)</f>
        <v>0</v>
      </c>
      <c r="O37" s="62">
        <f t="shared" si="21"/>
        <v>0</v>
      </c>
      <c r="P37" s="62">
        <f t="shared" si="21"/>
        <v>0</v>
      </c>
      <c r="Q37" s="64">
        <f t="shared" si="21"/>
        <v>0</v>
      </c>
      <c r="R37" s="62">
        <f t="shared" si="21"/>
        <v>0</v>
      </c>
      <c r="S37" s="64">
        <f t="shared" si="21"/>
        <v>0</v>
      </c>
      <c r="T37" s="62">
        <f t="shared" si="21"/>
        <v>0</v>
      </c>
      <c r="U37" s="64"/>
      <c r="V37" s="64">
        <f t="shared" si="21"/>
        <v>0</v>
      </c>
      <c r="W37" s="62">
        <f t="shared" si="21"/>
        <v>0</v>
      </c>
      <c r="X37" s="64">
        <f t="shared" si="21"/>
        <v>0</v>
      </c>
      <c r="Y37" s="62">
        <f t="shared" si="21"/>
        <v>0</v>
      </c>
      <c r="Z37" s="62">
        <f t="shared" si="21"/>
        <v>0</v>
      </c>
      <c r="AA37" s="61"/>
      <c r="AB37" s="62">
        <f>SUM(AB7:AB36)</f>
        <v>0</v>
      </c>
      <c r="AC37" s="62"/>
      <c r="AD37" s="61"/>
      <c r="AE37" s="62">
        <f>SUM(AE7:AE36)</f>
        <v>0</v>
      </c>
      <c r="AF37" s="61"/>
      <c r="AG37" s="62">
        <f>SUM(AG7:AG36)</f>
        <v>0</v>
      </c>
      <c r="AH37" s="60"/>
      <c r="AI37" s="62">
        <f>SUM(AI7:AI36)</f>
        <v>0</v>
      </c>
      <c r="AJ37" s="60"/>
      <c r="AK37" s="62">
        <f t="shared" ref="AK37:AR37" si="22">SUM(AK7:AK36)</f>
        <v>0</v>
      </c>
      <c r="AL37" s="64">
        <f t="shared" si="22"/>
        <v>0</v>
      </c>
      <c r="AM37" s="62">
        <f t="shared" si="22"/>
        <v>0</v>
      </c>
      <c r="AN37" s="64">
        <f t="shared" si="22"/>
        <v>0</v>
      </c>
      <c r="AO37" s="64">
        <f t="shared" si="22"/>
        <v>0</v>
      </c>
      <c r="AP37" s="64"/>
      <c r="AQ37" s="62">
        <f t="shared" si="22"/>
        <v>0</v>
      </c>
      <c r="AR37" s="64">
        <f t="shared" si="22"/>
        <v>0</v>
      </c>
      <c r="AS37" s="64"/>
      <c r="AT37" s="62">
        <f t="shared" ref="AT37:BC37" si="23">SUM(AT7:AT36)</f>
        <v>0</v>
      </c>
      <c r="AU37" s="64">
        <f t="shared" si="23"/>
        <v>0</v>
      </c>
      <c r="AV37" s="64">
        <f t="shared" si="23"/>
        <v>0</v>
      </c>
      <c r="AW37" s="64"/>
      <c r="AX37" s="64">
        <f t="shared" si="23"/>
        <v>0</v>
      </c>
      <c r="AY37" s="64">
        <f>SUM(AY7:AY36)</f>
        <v>0</v>
      </c>
      <c r="AZ37" s="62">
        <f t="shared" si="23"/>
        <v>0</v>
      </c>
      <c r="BA37" s="62">
        <f t="shared" si="23"/>
        <v>0</v>
      </c>
      <c r="BB37" s="64">
        <f t="shared" si="23"/>
        <v>0</v>
      </c>
      <c r="BC37" s="65">
        <f t="shared" si="23"/>
        <v>0</v>
      </c>
    </row>
    <row r="38" spans="1:56" x14ac:dyDescent="0.2">
      <c r="A38"/>
      <c r="B38"/>
      <c r="C38"/>
    </row>
    <row r="39" spans="1:56" s="69" customFormat="1" ht="11.25" x14ac:dyDescent="0.2">
      <c r="A39" s="66" t="s">
        <v>98</v>
      </c>
      <c r="B39" s="67"/>
      <c r="C39" s="67"/>
      <c r="D39" s="68"/>
      <c r="K39" s="68"/>
      <c r="L39" s="68"/>
      <c r="O39" s="68"/>
      <c r="P39" s="70"/>
      <c r="R39" s="68"/>
      <c r="T39" s="70"/>
      <c r="W39" s="68"/>
      <c r="Y39" s="68"/>
      <c r="Z39" s="71"/>
      <c r="AC39" s="68"/>
      <c r="AE39" s="68"/>
      <c r="AG39" s="68"/>
      <c r="AH39" s="70"/>
      <c r="AI39" s="68"/>
      <c r="AJ39" s="70"/>
      <c r="AK39" s="68"/>
      <c r="AM39" s="68"/>
      <c r="AQ39" s="68"/>
      <c r="AR39" s="68"/>
      <c r="AT39" s="72"/>
      <c r="AU39" s="72"/>
      <c r="AV39" s="68"/>
      <c r="AW39" s="68"/>
      <c r="AX39" s="72"/>
      <c r="AY39" s="72"/>
      <c r="AZ39" s="72"/>
      <c r="BA39" s="72"/>
      <c r="BB39" s="68"/>
      <c r="BC39" s="70"/>
      <c r="BD39" s="68"/>
    </row>
    <row r="40" spans="1:56" s="69" customFormat="1" ht="11.25" x14ac:dyDescent="0.2">
      <c r="A40" s="66" t="s">
        <v>99</v>
      </c>
      <c r="B40" s="67"/>
      <c r="C40" s="67"/>
      <c r="D40" s="68"/>
      <c r="K40" s="68"/>
      <c r="L40" s="68"/>
      <c r="O40" s="68"/>
      <c r="P40" s="70"/>
      <c r="R40" s="68"/>
      <c r="T40" s="70"/>
      <c r="W40" s="68"/>
      <c r="Y40" s="68"/>
      <c r="Z40" s="68"/>
      <c r="AC40" s="68"/>
      <c r="AE40" s="68"/>
      <c r="AG40" s="68"/>
      <c r="AH40" s="70"/>
      <c r="AI40" s="68"/>
      <c r="AJ40" s="70"/>
      <c r="AK40" s="68"/>
      <c r="AM40" s="68"/>
      <c r="AQ40" s="68"/>
      <c r="AR40" s="68"/>
      <c r="AT40" s="72"/>
      <c r="AU40" s="72"/>
      <c r="AV40" s="68"/>
      <c r="AW40" s="68"/>
      <c r="AX40" s="72"/>
      <c r="AY40" s="72"/>
      <c r="AZ40" s="72"/>
      <c r="BA40" s="72"/>
      <c r="BB40" s="68"/>
      <c r="BC40" s="70"/>
      <c r="BD40" s="68"/>
    </row>
    <row r="41" spans="1:56" s="69" customFormat="1" ht="11.25" x14ac:dyDescent="0.2">
      <c r="A41" s="66" t="s">
        <v>100</v>
      </c>
      <c r="D41" s="68"/>
      <c r="K41" s="68"/>
      <c r="L41" s="68"/>
      <c r="O41" s="68"/>
      <c r="P41" s="70"/>
      <c r="R41" s="68"/>
      <c r="T41" s="70"/>
      <c r="W41" s="68"/>
      <c r="Y41" s="68"/>
      <c r="Z41" s="68"/>
      <c r="AC41" s="68"/>
      <c r="AE41" s="68"/>
      <c r="AG41" s="68"/>
      <c r="AH41" s="70"/>
      <c r="AI41" s="68"/>
      <c r="AJ41" s="70"/>
      <c r="AK41" s="68"/>
      <c r="AM41" s="68"/>
      <c r="AQ41" s="68"/>
      <c r="AR41" s="68"/>
      <c r="AT41" s="72"/>
      <c r="AU41" s="72"/>
      <c r="AV41" s="68"/>
      <c r="AW41" s="68"/>
      <c r="AX41" s="72"/>
      <c r="AY41" s="72"/>
      <c r="AZ41" s="72"/>
      <c r="BA41" s="72"/>
      <c r="BB41" s="68"/>
      <c r="BC41" s="70"/>
      <c r="BD41" s="68"/>
    </row>
    <row r="42" spans="1:56" s="69" customFormat="1" ht="11.25" x14ac:dyDescent="0.2">
      <c r="A42" s="66" t="s">
        <v>101</v>
      </c>
      <c r="D42" s="68"/>
      <c r="K42" s="68"/>
      <c r="L42" s="68"/>
      <c r="O42" s="68"/>
      <c r="P42" s="70"/>
      <c r="R42" s="68"/>
      <c r="T42" s="70"/>
      <c r="W42" s="68"/>
      <c r="Y42" s="68"/>
      <c r="Z42" s="68"/>
      <c r="AC42" s="68"/>
      <c r="AE42" s="68"/>
      <c r="AG42" s="68"/>
      <c r="AH42" s="70"/>
      <c r="AI42" s="68"/>
      <c r="AJ42" s="70"/>
      <c r="AK42" s="68"/>
      <c r="AM42" s="68"/>
      <c r="AQ42" s="68"/>
      <c r="AR42" s="68"/>
      <c r="AT42" s="72"/>
      <c r="AU42" s="72"/>
      <c r="AV42" s="68"/>
      <c r="AW42" s="68"/>
      <c r="AX42" s="72"/>
      <c r="AY42" s="72"/>
      <c r="AZ42" s="72"/>
      <c r="BA42" s="72"/>
      <c r="BB42" s="68"/>
      <c r="BC42" s="70"/>
      <c r="BD42" s="68"/>
    </row>
    <row r="43" spans="1:56" s="69" customFormat="1" ht="11.25" x14ac:dyDescent="0.2">
      <c r="A43" s="66" t="s">
        <v>102</v>
      </c>
      <c r="D43" s="68"/>
      <c r="K43" s="68"/>
      <c r="L43" s="68"/>
      <c r="O43" s="68"/>
      <c r="P43" s="70"/>
      <c r="R43" s="68"/>
      <c r="T43" s="70"/>
      <c r="W43" s="68"/>
      <c r="Y43" s="68"/>
      <c r="Z43" s="68"/>
      <c r="AC43" s="68"/>
      <c r="AE43" s="68"/>
      <c r="AG43" s="68"/>
      <c r="AH43" s="70"/>
      <c r="AI43" s="68"/>
      <c r="AJ43" s="70"/>
      <c r="AK43" s="68"/>
      <c r="AM43" s="68"/>
      <c r="AQ43" s="68"/>
      <c r="AR43" s="68"/>
      <c r="AT43" s="72"/>
      <c r="AU43" s="72"/>
      <c r="AV43" s="68"/>
      <c r="AW43" s="68"/>
      <c r="AX43" s="72"/>
      <c r="AY43" s="72"/>
      <c r="AZ43" s="72"/>
      <c r="BA43" s="72"/>
      <c r="BB43" s="68"/>
      <c r="BC43" s="70"/>
      <c r="BD43" s="68"/>
    </row>
    <row r="44" spans="1:56" s="69" customFormat="1" ht="11.25" x14ac:dyDescent="0.2">
      <c r="A44" s="66" t="s">
        <v>103</v>
      </c>
      <c r="D44" s="68"/>
      <c r="K44" s="68"/>
      <c r="L44" s="68"/>
      <c r="O44" s="68"/>
      <c r="P44" s="70"/>
      <c r="R44" s="68"/>
      <c r="T44" s="70"/>
      <c r="W44" s="68"/>
      <c r="Y44" s="68"/>
      <c r="Z44" s="68"/>
      <c r="AC44" s="68"/>
      <c r="AE44" s="68"/>
      <c r="AG44" s="68"/>
      <c r="AH44" s="70"/>
      <c r="AI44" s="68"/>
      <c r="AJ44" s="70"/>
      <c r="AK44" s="68"/>
      <c r="AM44" s="68"/>
      <c r="AQ44" s="68"/>
      <c r="AR44" s="68"/>
      <c r="AT44" s="72"/>
      <c r="AU44" s="72"/>
      <c r="AV44" s="68"/>
      <c r="AW44" s="68"/>
      <c r="AX44" s="72"/>
      <c r="AY44" s="72"/>
      <c r="AZ44" s="72"/>
      <c r="BA44" s="72"/>
      <c r="BB44" s="68"/>
      <c r="BC44" s="70"/>
      <c r="BD44" s="68"/>
    </row>
    <row r="45" spans="1:56" s="69" customFormat="1" ht="11.25" x14ac:dyDescent="0.2">
      <c r="A45" s="66" t="s">
        <v>104</v>
      </c>
      <c r="D45" s="68"/>
      <c r="K45" s="68"/>
      <c r="L45" s="68"/>
      <c r="O45" s="68"/>
      <c r="P45" s="70"/>
      <c r="R45" s="68"/>
      <c r="T45" s="70"/>
      <c r="W45" s="68"/>
      <c r="Y45" s="68"/>
      <c r="Z45" s="68"/>
      <c r="AC45" s="68"/>
      <c r="AE45" s="68"/>
      <c r="AG45" s="68"/>
      <c r="AH45" s="70"/>
      <c r="AI45" s="68"/>
      <c r="AJ45" s="70"/>
      <c r="AK45" s="68"/>
      <c r="AM45" s="68"/>
      <c r="AQ45" s="68"/>
      <c r="AR45" s="68"/>
      <c r="AT45" s="72"/>
      <c r="AU45" s="72"/>
      <c r="AV45" s="68"/>
      <c r="AW45" s="68"/>
      <c r="AX45" s="72"/>
      <c r="AY45" s="72"/>
      <c r="AZ45" s="72"/>
      <c r="BA45" s="72"/>
      <c r="BB45" s="68"/>
      <c r="BC45" s="70"/>
      <c r="BD45" s="68"/>
    </row>
    <row r="46" spans="1:56" x14ac:dyDescent="0.2">
      <c r="A46"/>
      <c r="B46"/>
      <c r="C46"/>
    </row>
    <row r="47" spans="1:56" x14ac:dyDescent="0.2">
      <c r="A47"/>
      <c r="B47"/>
      <c r="C47"/>
    </row>
    <row r="48" spans="1:56" x14ac:dyDescent="0.2">
      <c r="A48"/>
      <c r="B48"/>
      <c r="C48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</sheetData>
  <sheetProtection algorithmName="SHA-512" hashValue="rX9mPvrX4wXHfxOaWizoyTCq0E0XbYajpx65vDkDiL+4hV9uvDUDppyKvNd9JxqhfWuZK46wGJDSyTJq2n9/WA==" saltValue="McP+VlKpJa8q65sQsxOfig==" spinCount="100000" sheet="1" selectLockedCells="1"/>
  <mergeCells count="11">
    <mergeCell ref="G3:H3"/>
    <mergeCell ref="I3:J3"/>
    <mergeCell ref="AB3:AD3"/>
    <mergeCell ref="Z4:AA4"/>
    <mergeCell ref="AB4:AD4"/>
    <mergeCell ref="M3:N3"/>
    <mergeCell ref="AM4:AO4"/>
    <mergeCell ref="AE4:AF4"/>
    <mergeCell ref="AG4:AH4"/>
    <mergeCell ref="AI4:AJ4"/>
    <mergeCell ref="AK4:AL4"/>
  </mergeCells>
  <phoneticPr fontId="18" type="noConversion"/>
  <dataValidations count="1">
    <dataValidation type="list" allowBlank="1" showErrorMessage="1" sqref="AC7:AC36" xr:uid="{00000000-0002-0000-0300-000000000000}">
      <formula1>Neugodni</formula1>
      <formula2>0</formula2>
    </dataValidation>
  </dataValidations>
  <pageMargins left="0.59055118110236227" right="0.43307086614173229" top="0.98425196850393704" bottom="0.70866141732283472" header="0.51181102362204722" footer="0.19685039370078741"/>
  <pageSetup paperSize="9" scale="78" firstPageNumber="0" orientation="landscape" horizontalDpi="300" verticalDpi="300" r:id="rId1"/>
  <headerFooter alignWithMargins="0">
    <oddFooter>&amp;CPage &amp;P of &amp;N</oddFooter>
  </headerFooter>
  <colBreaks count="4" manualBreakCount="4">
    <brk id="10" max="1048575" man="1"/>
    <brk id="24" max="1048575" man="1"/>
    <brk id="36" max="1048575" man="1"/>
    <brk id="4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9CBB74-4DFB-40B9-A53B-27BE66DE0033}">
          <x14:formula1>
            <xm:f>Šifranti!$B$68:$B$69</xm:f>
          </x14:formula1>
          <xm:sqref>B7:B36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N70"/>
  <sheetViews>
    <sheetView tabSelected="1" zoomScale="98" zoomScaleNormal="98" workbookViewId="0">
      <selection activeCell="H4" sqref="H4"/>
    </sheetView>
  </sheetViews>
  <sheetFormatPr defaultRowHeight="12.75" x14ac:dyDescent="0.2"/>
  <cols>
    <col min="1" max="1" width="4.140625" style="137" customWidth="1"/>
    <col min="2" max="2" width="80.7109375" style="137" customWidth="1"/>
    <col min="3" max="3" width="10.7109375" style="137" bestFit="1" customWidth="1"/>
    <col min="4" max="4" width="3.5703125" style="137" bestFit="1" customWidth="1"/>
    <col min="5" max="5" width="11.85546875" style="137" bestFit="1" customWidth="1"/>
    <col min="6" max="6" width="12.85546875" style="137" bestFit="1" customWidth="1"/>
    <col min="7" max="7" width="18" style="135" bestFit="1" customWidth="1"/>
    <col min="8" max="8" width="11.140625" style="137" customWidth="1"/>
    <col min="9" max="9" width="9.140625" style="137"/>
    <col min="10" max="10" width="12.5703125" style="137" customWidth="1"/>
    <col min="11" max="16384" width="9.140625" style="137"/>
  </cols>
  <sheetData>
    <row r="1" spans="1:14" s="134" customFormat="1" ht="89.25" x14ac:dyDescent="0.2">
      <c r="A1" s="140"/>
      <c r="B1" s="141" t="s">
        <v>206</v>
      </c>
      <c r="C1" s="131" t="s">
        <v>203</v>
      </c>
      <c r="D1" s="131" t="s">
        <v>113</v>
      </c>
      <c r="E1" s="142" t="s">
        <v>204</v>
      </c>
      <c r="F1" s="131" t="s">
        <v>205</v>
      </c>
      <c r="G1" s="132"/>
      <c r="H1" s="133" t="s">
        <v>114</v>
      </c>
      <c r="J1" s="133" t="s">
        <v>115</v>
      </c>
    </row>
    <row r="2" spans="1:14" x14ac:dyDescent="0.2">
      <c r="A2" s="143">
        <v>4</v>
      </c>
      <c r="B2" s="144" t="s">
        <v>176</v>
      </c>
      <c r="C2" s="145">
        <v>24</v>
      </c>
      <c r="D2" s="146">
        <v>6</v>
      </c>
      <c r="E2" s="146">
        <f>(C2-D2)</f>
        <v>18</v>
      </c>
      <c r="F2" s="147">
        <f t="shared" ref="F2:F33" si="0">VLOOKUP(E2,$M$2:$N$36,2,FALSE)</f>
        <v>926.55</v>
      </c>
      <c r="H2" s="136">
        <v>0</v>
      </c>
      <c r="J2" s="137">
        <v>8</v>
      </c>
      <c r="M2" s="95">
        <v>1</v>
      </c>
      <c r="N2" s="96">
        <v>475.66</v>
      </c>
    </row>
    <row r="3" spans="1:14" x14ac:dyDescent="0.2">
      <c r="A3" s="143">
        <v>29</v>
      </c>
      <c r="B3" s="144" t="s">
        <v>177</v>
      </c>
      <c r="C3" s="145">
        <v>36</v>
      </c>
      <c r="D3" s="146">
        <v>6</v>
      </c>
      <c r="E3" s="146">
        <f t="shared" ref="E3:E66" si="1">(C3-D3)</f>
        <v>30</v>
      </c>
      <c r="F3" s="147">
        <f t="shared" si="0"/>
        <v>1483.42</v>
      </c>
      <c r="H3" s="136">
        <v>0.55000000000000004</v>
      </c>
      <c r="J3" s="137">
        <v>12</v>
      </c>
      <c r="M3" s="95">
        <v>2</v>
      </c>
      <c r="N3" s="96">
        <v>494.69</v>
      </c>
    </row>
    <row r="4" spans="1:14" x14ac:dyDescent="0.2">
      <c r="A4" s="148">
        <v>39</v>
      </c>
      <c r="B4" s="149" t="s">
        <v>116</v>
      </c>
      <c r="C4" s="150">
        <v>17</v>
      </c>
      <c r="D4" s="146">
        <v>6</v>
      </c>
      <c r="E4" s="146">
        <f t="shared" si="1"/>
        <v>11</v>
      </c>
      <c r="F4" s="147">
        <f t="shared" si="0"/>
        <v>704.1</v>
      </c>
      <c r="H4" s="136">
        <v>1</v>
      </c>
      <c r="J4" s="137">
        <v>15</v>
      </c>
      <c r="M4" s="95">
        <v>3</v>
      </c>
      <c r="N4" s="96">
        <v>514.46</v>
      </c>
    </row>
    <row r="5" spans="1:14" x14ac:dyDescent="0.2">
      <c r="A5" s="148">
        <v>40</v>
      </c>
      <c r="B5" s="149" t="s">
        <v>117</v>
      </c>
      <c r="C5" s="150">
        <v>20</v>
      </c>
      <c r="D5" s="146">
        <v>6</v>
      </c>
      <c r="E5" s="146">
        <f t="shared" si="1"/>
        <v>14</v>
      </c>
      <c r="F5" s="147">
        <f t="shared" si="0"/>
        <v>792.02</v>
      </c>
      <c r="H5" s="136">
        <v>1.1299999999999999</v>
      </c>
      <c r="J5" s="137">
        <v>18</v>
      </c>
      <c r="M5" s="95">
        <v>4</v>
      </c>
      <c r="N5" s="96">
        <v>535.04999999999995</v>
      </c>
    </row>
    <row r="6" spans="1:14" x14ac:dyDescent="0.2">
      <c r="A6" s="148">
        <v>13</v>
      </c>
      <c r="B6" s="151" t="s">
        <v>118</v>
      </c>
      <c r="C6" s="150">
        <v>19</v>
      </c>
      <c r="D6" s="146">
        <v>6</v>
      </c>
      <c r="E6" s="146">
        <f t="shared" si="1"/>
        <v>13</v>
      </c>
      <c r="F6" s="147">
        <f t="shared" si="0"/>
        <v>761.55</v>
      </c>
      <c r="M6" s="95">
        <v>5</v>
      </c>
      <c r="N6" s="96">
        <v>556.45000000000005</v>
      </c>
    </row>
    <row r="7" spans="1:14" x14ac:dyDescent="0.2">
      <c r="A7" s="148">
        <v>19</v>
      </c>
      <c r="B7" s="149" t="s">
        <v>119</v>
      </c>
      <c r="C7" s="150">
        <v>24</v>
      </c>
      <c r="D7" s="146">
        <v>6</v>
      </c>
      <c r="E7" s="146">
        <f t="shared" si="1"/>
        <v>18</v>
      </c>
      <c r="F7" s="147">
        <f t="shared" si="0"/>
        <v>926.55</v>
      </c>
      <c r="M7" s="95">
        <v>6</v>
      </c>
      <c r="N7" s="96">
        <v>578.72</v>
      </c>
    </row>
    <row r="8" spans="1:14" x14ac:dyDescent="0.2">
      <c r="A8" s="148">
        <v>14</v>
      </c>
      <c r="B8" s="151" t="s">
        <v>120</v>
      </c>
      <c r="C8" s="150">
        <v>24</v>
      </c>
      <c r="D8" s="146">
        <v>6</v>
      </c>
      <c r="E8" s="146">
        <f t="shared" si="1"/>
        <v>18</v>
      </c>
      <c r="F8" s="147">
        <f t="shared" si="0"/>
        <v>926.55</v>
      </c>
      <c r="M8" s="95">
        <v>7</v>
      </c>
      <c r="N8" s="96">
        <v>601.84</v>
      </c>
    </row>
    <row r="9" spans="1:14" x14ac:dyDescent="0.2">
      <c r="A9" s="148">
        <v>1</v>
      </c>
      <c r="B9" s="151" t="s">
        <v>121</v>
      </c>
      <c r="C9" s="150">
        <v>24</v>
      </c>
      <c r="D9" s="146">
        <v>6</v>
      </c>
      <c r="E9" s="146">
        <f t="shared" si="1"/>
        <v>18</v>
      </c>
      <c r="F9" s="147">
        <f t="shared" si="0"/>
        <v>926.55</v>
      </c>
      <c r="G9" s="138"/>
      <c r="M9" s="95">
        <v>8</v>
      </c>
      <c r="N9" s="96">
        <v>625.94000000000005</v>
      </c>
    </row>
    <row r="10" spans="1:14" x14ac:dyDescent="0.2">
      <c r="A10" s="148">
        <v>2</v>
      </c>
      <c r="B10" s="151" t="s">
        <v>122</v>
      </c>
      <c r="C10" s="150">
        <v>26</v>
      </c>
      <c r="D10" s="146">
        <v>6</v>
      </c>
      <c r="E10" s="146">
        <f t="shared" si="1"/>
        <v>20</v>
      </c>
      <c r="F10" s="147">
        <f t="shared" si="0"/>
        <v>1002.15</v>
      </c>
      <c r="M10" s="95">
        <v>9</v>
      </c>
      <c r="N10" s="96">
        <v>650.98</v>
      </c>
    </row>
    <row r="11" spans="1:14" x14ac:dyDescent="0.2">
      <c r="A11" s="148">
        <v>62</v>
      </c>
      <c r="B11" s="152" t="s">
        <v>123</v>
      </c>
      <c r="C11" s="150">
        <v>26</v>
      </c>
      <c r="D11" s="146">
        <v>6</v>
      </c>
      <c r="E11" s="146">
        <f t="shared" si="1"/>
        <v>20</v>
      </c>
      <c r="F11" s="147">
        <f t="shared" si="0"/>
        <v>1002.15</v>
      </c>
      <c r="M11" s="95">
        <v>10</v>
      </c>
      <c r="N11" s="96">
        <v>677.03</v>
      </c>
    </row>
    <row r="12" spans="1:14" x14ac:dyDescent="0.2">
      <c r="A12" s="148">
        <v>3</v>
      </c>
      <c r="B12" s="151" t="s">
        <v>124</v>
      </c>
      <c r="C12" s="150">
        <v>28</v>
      </c>
      <c r="D12" s="146">
        <v>6</v>
      </c>
      <c r="E12" s="146">
        <f t="shared" si="1"/>
        <v>22</v>
      </c>
      <c r="F12" s="147">
        <f t="shared" si="0"/>
        <v>1083.94</v>
      </c>
      <c r="M12" s="95">
        <v>11</v>
      </c>
      <c r="N12" s="96">
        <v>704.1</v>
      </c>
    </row>
    <row r="13" spans="1:14" x14ac:dyDescent="0.2">
      <c r="A13" s="148">
        <v>11</v>
      </c>
      <c r="B13" s="149" t="s">
        <v>125</v>
      </c>
      <c r="C13" s="150">
        <v>35</v>
      </c>
      <c r="D13" s="146">
        <v>6</v>
      </c>
      <c r="E13" s="146">
        <f t="shared" si="1"/>
        <v>29</v>
      </c>
      <c r="F13" s="147">
        <f t="shared" si="0"/>
        <v>1426.38</v>
      </c>
      <c r="M13" s="95">
        <v>12</v>
      </c>
      <c r="N13" s="96">
        <v>732.26</v>
      </c>
    </row>
    <row r="14" spans="1:14" x14ac:dyDescent="0.2">
      <c r="A14" s="148">
        <v>60</v>
      </c>
      <c r="B14" s="149" t="s">
        <v>126</v>
      </c>
      <c r="C14" s="150">
        <v>35</v>
      </c>
      <c r="D14" s="146">
        <v>6</v>
      </c>
      <c r="E14" s="146">
        <f t="shared" si="1"/>
        <v>29</v>
      </c>
      <c r="F14" s="147">
        <f t="shared" si="0"/>
        <v>1426.38</v>
      </c>
      <c r="M14" s="95">
        <v>13</v>
      </c>
      <c r="N14" s="96">
        <v>761.55</v>
      </c>
    </row>
    <row r="15" spans="1:14" x14ac:dyDescent="0.2">
      <c r="A15" s="148">
        <v>63</v>
      </c>
      <c r="B15" s="151" t="s">
        <v>127</v>
      </c>
      <c r="C15" s="150">
        <v>40</v>
      </c>
      <c r="D15" s="146">
        <v>6</v>
      </c>
      <c r="E15" s="146">
        <f t="shared" si="1"/>
        <v>34</v>
      </c>
      <c r="F15" s="147">
        <f t="shared" si="0"/>
        <v>1735.39</v>
      </c>
      <c r="M15" s="95">
        <v>14</v>
      </c>
      <c r="N15" s="96">
        <v>792.02</v>
      </c>
    </row>
    <row r="16" spans="1:14" x14ac:dyDescent="0.2">
      <c r="A16" s="148">
        <v>52</v>
      </c>
      <c r="B16" s="149" t="s">
        <v>128</v>
      </c>
      <c r="C16" s="150">
        <v>37</v>
      </c>
      <c r="D16" s="146">
        <v>6</v>
      </c>
      <c r="E16" s="146">
        <f t="shared" si="1"/>
        <v>31</v>
      </c>
      <c r="F16" s="147">
        <f t="shared" si="0"/>
        <v>1542.77</v>
      </c>
      <c r="M16" s="95">
        <v>15</v>
      </c>
      <c r="N16" s="96">
        <v>823.7</v>
      </c>
    </row>
    <row r="17" spans="1:14" x14ac:dyDescent="0.2">
      <c r="A17" s="148">
        <v>10</v>
      </c>
      <c r="B17" s="151" t="s">
        <v>178</v>
      </c>
      <c r="C17" s="150">
        <v>33</v>
      </c>
      <c r="D17" s="146">
        <v>6</v>
      </c>
      <c r="E17" s="146">
        <f t="shared" si="1"/>
        <v>27</v>
      </c>
      <c r="F17" s="147">
        <f t="shared" si="0"/>
        <v>1318.75</v>
      </c>
      <c r="G17" s="138"/>
      <c r="M17" s="95">
        <v>16</v>
      </c>
      <c r="N17" s="96">
        <v>856.64</v>
      </c>
    </row>
    <row r="18" spans="1:14" x14ac:dyDescent="0.2">
      <c r="A18" s="148">
        <v>12</v>
      </c>
      <c r="B18" s="151" t="s">
        <v>129</v>
      </c>
      <c r="C18" s="150">
        <v>37</v>
      </c>
      <c r="D18" s="146">
        <v>6</v>
      </c>
      <c r="E18" s="146">
        <f t="shared" si="1"/>
        <v>31</v>
      </c>
      <c r="F18" s="147">
        <f t="shared" si="0"/>
        <v>1542.77</v>
      </c>
      <c r="M18" s="95">
        <v>17</v>
      </c>
      <c r="N18" s="96">
        <v>890.92</v>
      </c>
    </row>
    <row r="19" spans="1:14" x14ac:dyDescent="0.2">
      <c r="A19" s="143">
        <v>5</v>
      </c>
      <c r="B19" s="144" t="s">
        <v>179</v>
      </c>
      <c r="C19" s="145">
        <v>24</v>
      </c>
      <c r="D19" s="146">
        <v>6</v>
      </c>
      <c r="E19" s="146">
        <f t="shared" si="1"/>
        <v>18</v>
      </c>
      <c r="F19" s="147">
        <f t="shared" si="0"/>
        <v>926.55</v>
      </c>
      <c r="M19" s="95">
        <v>18</v>
      </c>
      <c r="N19" s="96">
        <v>926.55</v>
      </c>
    </row>
    <row r="20" spans="1:14" x14ac:dyDescent="0.2">
      <c r="A20" s="153">
        <v>6</v>
      </c>
      <c r="B20" s="154" t="s">
        <v>130</v>
      </c>
      <c r="C20" s="145">
        <v>24</v>
      </c>
      <c r="D20" s="146">
        <v>6</v>
      </c>
      <c r="E20" s="146">
        <f t="shared" si="1"/>
        <v>18</v>
      </c>
      <c r="F20" s="147">
        <f t="shared" si="0"/>
        <v>926.55</v>
      </c>
      <c r="M20" s="95">
        <v>19</v>
      </c>
      <c r="N20" s="96">
        <v>963.6</v>
      </c>
    </row>
    <row r="21" spans="1:14" x14ac:dyDescent="0.2">
      <c r="A21" s="153">
        <v>53</v>
      </c>
      <c r="B21" s="154" t="s">
        <v>131</v>
      </c>
      <c r="C21" s="145">
        <v>25</v>
      </c>
      <c r="D21" s="146">
        <v>6</v>
      </c>
      <c r="E21" s="146">
        <f t="shared" si="1"/>
        <v>19</v>
      </c>
      <c r="F21" s="147">
        <f t="shared" si="0"/>
        <v>963.6</v>
      </c>
      <c r="M21" s="95">
        <v>20</v>
      </c>
      <c r="N21" s="96">
        <v>1002.15</v>
      </c>
    </row>
    <row r="22" spans="1:14" x14ac:dyDescent="0.2">
      <c r="A22" s="153">
        <v>7</v>
      </c>
      <c r="B22" s="154" t="s">
        <v>132</v>
      </c>
      <c r="C22" s="145">
        <v>24</v>
      </c>
      <c r="D22" s="146">
        <v>6</v>
      </c>
      <c r="E22" s="146">
        <f t="shared" si="1"/>
        <v>18</v>
      </c>
      <c r="F22" s="147">
        <f t="shared" si="0"/>
        <v>926.55</v>
      </c>
      <c r="M22" s="95">
        <v>21</v>
      </c>
      <c r="N22" s="96">
        <v>1042.24</v>
      </c>
    </row>
    <row r="23" spans="1:14" x14ac:dyDescent="0.2">
      <c r="A23" s="153">
        <v>9</v>
      </c>
      <c r="B23" s="154" t="s">
        <v>133</v>
      </c>
      <c r="C23" s="145">
        <v>30</v>
      </c>
      <c r="D23" s="146">
        <v>6</v>
      </c>
      <c r="E23" s="146">
        <f t="shared" si="1"/>
        <v>24</v>
      </c>
      <c r="F23" s="147">
        <f t="shared" si="0"/>
        <v>1172.3800000000001</v>
      </c>
      <c r="M23" s="95">
        <v>22</v>
      </c>
      <c r="N23" s="96">
        <v>1083.94</v>
      </c>
    </row>
    <row r="24" spans="1:14" x14ac:dyDescent="0.2">
      <c r="A24" s="153">
        <v>8</v>
      </c>
      <c r="B24" s="154" t="s">
        <v>134</v>
      </c>
      <c r="C24" s="145">
        <v>30</v>
      </c>
      <c r="D24" s="146">
        <v>6</v>
      </c>
      <c r="E24" s="146">
        <f t="shared" si="1"/>
        <v>24</v>
      </c>
      <c r="F24" s="147">
        <f t="shared" si="0"/>
        <v>1172.3800000000001</v>
      </c>
      <c r="M24" s="95">
        <v>23</v>
      </c>
      <c r="N24" s="96">
        <v>1127.3</v>
      </c>
    </row>
    <row r="25" spans="1:14" x14ac:dyDescent="0.2">
      <c r="A25" s="153">
        <v>37</v>
      </c>
      <c r="B25" s="154" t="s">
        <v>135</v>
      </c>
      <c r="C25" s="145">
        <v>36</v>
      </c>
      <c r="D25" s="146">
        <v>6</v>
      </c>
      <c r="E25" s="146">
        <f t="shared" si="1"/>
        <v>30</v>
      </c>
      <c r="F25" s="147">
        <f t="shared" si="0"/>
        <v>1483.42</v>
      </c>
      <c r="M25" s="95">
        <v>24</v>
      </c>
      <c r="N25" s="96">
        <v>1172.3800000000001</v>
      </c>
    </row>
    <row r="26" spans="1:14" x14ac:dyDescent="0.2">
      <c r="A26" s="153">
        <v>56</v>
      </c>
      <c r="B26" s="154" t="s">
        <v>136</v>
      </c>
      <c r="C26" s="145">
        <v>37</v>
      </c>
      <c r="D26" s="146">
        <v>6</v>
      </c>
      <c r="E26" s="146">
        <f t="shared" si="1"/>
        <v>31</v>
      </c>
      <c r="F26" s="147">
        <f t="shared" si="0"/>
        <v>1542.77</v>
      </c>
      <c r="M26" s="95">
        <v>25</v>
      </c>
      <c r="N26" s="96">
        <v>1219.27</v>
      </c>
    </row>
    <row r="27" spans="1:14" x14ac:dyDescent="0.2">
      <c r="A27" s="153">
        <v>57</v>
      </c>
      <c r="B27" s="154" t="s">
        <v>137</v>
      </c>
      <c r="C27" s="145">
        <v>36</v>
      </c>
      <c r="D27" s="146">
        <v>6</v>
      </c>
      <c r="E27" s="146">
        <f t="shared" si="1"/>
        <v>30</v>
      </c>
      <c r="F27" s="147">
        <f t="shared" si="0"/>
        <v>1483.42</v>
      </c>
      <c r="M27" s="95">
        <v>26</v>
      </c>
      <c r="N27" s="96">
        <v>1268.04</v>
      </c>
    </row>
    <row r="28" spans="1:14" x14ac:dyDescent="0.2">
      <c r="A28" s="166">
        <v>61</v>
      </c>
      <c r="B28" s="167" t="s">
        <v>138</v>
      </c>
      <c r="C28" s="168">
        <v>38</v>
      </c>
      <c r="D28" s="169">
        <v>6</v>
      </c>
      <c r="E28" s="169">
        <f t="shared" si="1"/>
        <v>32</v>
      </c>
      <c r="F28" s="170">
        <f t="shared" si="0"/>
        <v>1604.47</v>
      </c>
      <c r="M28" s="95">
        <v>27</v>
      </c>
      <c r="N28" s="96">
        <v>1318.75</v>
      </c>
    </row>
    <row r="29" spans="1:14" x14ac:dyDescent="0.2">
      <c r="A29" s="143">
        <v>49</v>
      </c>
      <c r="B29" s="155" t="s">
        <v>180</v>
      </c>
      <c r="C29" s="145">
        <v>37</v>
      </c>
      <c r="D29" s="146">
        <v>6</v>
      </c>
      <c r="E29" s="146">
        <f t="shared" si="1"/>
        <v>31</v>
      </c>
      <c r="F29" s="147">
        <f t="shared" si="0"/>
        <v>1542.77</v>
      </c>
      <c r="M29" s="95">
        <v>28</v>
      </c>
      <c r="N29" s="96">
        <v>1371.5</v>
      </c>
    </row>
    <row r="30" spans="1:14" x14ac:dyDescent="0.2">
      <c r="A30" s="143">
        <v>23</v>
      </c>
      <c r="B30" s="144" t="s">
        <v>181</v>
      </c>
      <c r="C30" s="145">
        <v>35</v>
      </c>
      <c r="D30" s="146">
        <v>6</v>
      </c>
      <c r="E30" s="146">
        <f t="shared" si="1"/>
        <v>29</v>
      </c>
      <c r="F30" s="147">
        <f t="shared" si="0"/>
        <v>1426.38</v>
      </c>
      <c r="M30" s="95">
        <v>29</v>
      </c>
      <c r="N30" s="96">
        <v>1426.38</v>
      </c>
    </row>
    <row r="31" spans="1:14" x14ac:dyDescent="0.2">
      <c r="A31" s="143">
        <v>22</v>
      </c>
      <c r="B31" s="144" t="s">
        <v>182</v>
      </c>
      <c r="C31" s="145">
        <v>34</v>
      </c>
      <c r="D31" s="146">
        <v>6</v>
      </c>
      <c r="E31" s="146">
        <f t="shared" si="1"/>
        <v>28</v>
      </c>
      <c r="F31" s="147">
        <f t="shared" si="0"/>
        <v>1371.5</v>
      </c>
      <c r="M31" s="95">
        <v>30</v>
      </c>
      <c r="N31" s="96">
        <v>1483.42</v>
      </c>
    </row>
    <row r="32" spans="1:14" x14ac:dyDescent="0.2">
      <c r="A32" s="171">
        <v>18</v>
      </c>
      <c r="B32" s="172" t="s">
        <v>139</v>
      </c>
      <c r="C32" s="173">
        <v>38</v>
      </c>
      <c r="D32" s="174">
        <v>6</v>
      </c>
      <c r="E32" s="174">
        <f t="shared" si="1"/>
        <v>32</v>
      </c>
      <c r="F32" s="175">
        <f t="shared" si="0"/>
        <v>1604.47</v>
      </c>
      <c r="M32" s="95">
        <v>31</v>
      </c>
      <c r="N32" s="96">
        <v>1542.77</v>
      </c>
    </row>
    <row r="33" spans="1:14" x14ac:dyDescent="0.2">
      <c r="A33" s="143">
        <v>48</v>
      </c>
      <c r="B33" s="144" t="s">
        <v>183</v>
      </c>
      <c r="C33" s="145">
        <v>37</v>
      </c>
      <c r="D33" s="146">
        <v>6</v>
      </c>
      <c r="E33" s="146">
        <f t="shared" si="1"/>
        <v>31</v>
      </c>
      <c r="F33" s="147">
        <f t="shared" si="0"/>
        <v>1542.77</v>
      </c>
      <c r="M33" s="95">
        <v>32</v>
      </c>
      <c r="N33" s="96">
        <v>1604.47</v>
      </c>
    </row>
    <row r="34" spans="1:14" x14ac:dyDescent="0.2">
      <c r="A34" s="143">
        <v>17</v>
      </c>
      <c r="B34" s="144" t="s">
        <v>184</v>
      </c>
      <c r="C34" s="145">
        <v>35</v>
      </c>
      <c r="D34" s="146">
        <v>6</v>
      </c>
      <c r="E34" s="146">
        <f t="shared" si="1"/>
        <v>29</v>
      </c>
      <c r="F34" s="147">
        <f t="shared" ref="F34:F66" si="2">VLOOKUP(E34,$M$2:$N$36,2,FALSE)</f>
        <v>1426.38</v>
      </c>
      <c r="M34" s="95">
        <v>33</v>
      </c>
      <c r="N34" s="96">
        <v>1668.64</v>
      </c>
    </row>
    <row r="35" spans="1:14" x14ac:dyDescent="0.2">
      <c r="A35" s="143">
        <v>16</v>
      </c>
      <c r="B35" s="144" t="s">
        <v>185</v>
      </c>
      <c r="C35" s="145">
        <v>34</v>
      </c>
      <c r="D35" s="146">
        <v>6</v>
      </c>
      <c r="E35" s="146">
        <f t="shared" si="1"/>
        <v>28</v>
      </c>
      <c r="F35" s="147">
        <f t="shared" si="2"/>
        <v>1371.5</v>
      </c>
      <c r="M35" s="95">
        <v>34</v>
      </c>
      <c r="N35" s="96">
        <v>1735.39</v>
      </c>
    </row>
    <row r="36" spans="1:14" x14ac:dyDescent="0.2">
      <c r="A36" s="153">
        <v>64</v>
      </c>
      <c r="B36" s="154" t="s">
        <v>174</v>
      </c>
      <c r="C36" s="145">
        <v>34</v>
      </c>
      <c r="D36" s="146">
        <v>6</v>
      </c>
      <c r="E36" s="146">
        <f t="shared" si="1"/>
        <v>28</v>
      </c>
      <c r="F36" s="147">
        <f t="shared" si="2"/>
        <v>1371.5</v>
      </c>
      <c r="M36" s="95">
        <v>35</v>
      </c>
      <c r="N36" s="96">
        <v>1804.8</v>
      </c>
    </row>
    <row r="37" spans="1:14" x14ac:dyDescent="0.2">
      <c r="A37" s="153">
        <v>65</v>
      </c>
      <c r="B37" s="154" t="s">
        <v>175</v>
      </c>
      <c r="C37" s="145">
        <v>39</v>
      </c>
      <c r="D37" s="146">
        <v>6</v>
      </c>
      <c r="E37" s="146">
        <f t="shared" si="1"/>
        <v>33</v>
      </c>
      <c r="F37" s="147">
        <f t="shared" si="2"/>
        <v>1668.64</v>
      </c>
      <c r="M37" s="95">
        <v>36</v>
      </c>
      <c r="N37" s="96">
        <v>1877.01</v>
      </c>
    </row>
    <row r="38" spans="1:14" x14ac:dyDescent="0.2">
      <c r="A38" s="153">
        <v>26</v>
      </c>
      <c r="B38" s="154" t="s">
        <v>140</v>
      </c>
      <c r="C38" s="145">
        <v>34</v>
      </c>
      <c r="D38" s="146">
        <v>6</v>
      </c>
      <c r="E38" s="146">
        <f t="shared" si="1"/>
        <v>28</v>
      </c>
      <c r="F38" s="147">
        <f t="shared" si="2"/>
        <v>1371.5</v>
      </c>
      <c r="M38" s="95">
        <v>37</v>
      </c>
      <c r="N38" s="96">
        <v>1952.08</v>
      </c>
    </row>
    <row r="39" spans="1:14" x14ac:dyDescent="0.2">
      <c r="A39" s="153">
        <v>27</v>
      </c>
      <c r="B39" s="154" t="s">
        <v>141</v>
      </c>
      <c r="C39" s="150">
        <v>33</v>
      </c>
      <c r="D39" s="146">
        <v>6</v>
      </c>
      <c r="E39" s="146">
        <f t="shared" si="1"/>
        <v>27</v>
      </c>
      <c r="F39" s="147">
        <f t="shared" si="2"/>
        <v>1318.75</v>
      </c>
      <c r="M39" s="95">
        <v>38</v>
      </c>
      <c r="N39" s="96">
        <v>2030.17</v>
      </c>
    </row>
    <row r="40" spans="1:14" x14ac:dyDescent="0.2">
      <c r="A40" s="153">
        <v>34</v>
      </c>
      <c r="B40" s="154" t="s">
        <v>142</v>
      </c>
      <c r="C40" s="150">
        <v>34</v>
      </c>
      <c r="D40" s="146">
        <v>6</v>
      </c>
      <c r="E40" s="146">
        <f t="shared" si="1"/>
        <v>28</v>
      </c>
      <c r="F40" s="147">
        <f t="shared" si="2"/>
        <v>1371.5</v>
      </c>
      <c r="M40" s="95">
        <v>39</v>
      </c>
      <c r="N40" s="96">
        <v>2111.39</v>
      </c>
    </row>
    <row r="41" spans="1:14" x14ac:dyDescent="0.2">
      <c r="A41" s="153">
        <v>54</v>
      </c>
      <c r="B41" s="154" t="s">
        <v>143</v>
      </c>
      <c r="C41" s="145">
        <v>40</v>
      </c>
      <c r="D41" s="146">
        <v>6</v>
      </c>
      <c r="E41" s="146">
        <f t="shared" si="1"/>
        <v>34</v>
      </c>
      <c r="F41" s="147">
        <f t="shared" si="2"/>
        <v>1735.39</v>
      </c>
      <c r="M41" s="95">
        <v>40</v>
      </c>
      <c r="N41" s="96">
        <v>2195.84</v>
      </c>
    </row>
    <row r="42" spans="1:14" x14ac:dyDescent="0.2">
      <c r="A42" s="153">
        <v>59</v>
      </c>
      <c r="B42" s="154" t="s">
        <v>144</v>
      </c>
      <c r="C42" s="145">
        <v>38</v>
      </c>
      <c r="D42" s="146">
        <v>6</v>
      </c>
      <c r="E42" s="146">
        <f t="shared" si="1"/>
        <v>32</v>
      </c>
      <c r="F42" s="147">
        <f t="shared" si="2"/>
        <v>1604.47</v>
      </c>
      <c r="M42" s="95">
        <v>41</v>
      </c>
      <c r="N42" s="96">
        <v>2283.67</v>
      </c>
    </row>
    <row r="43" spans="1:14" x14ac:dyDescent="0.2">
      <c r="A43" s="153">
        <v>58</v>
      </c>
      <c r="B43" s="154" t="s">
        <v>145</v>
      </c>
      <c r="C43" s="145">
        <v>35</v>
      </c>
      <c r="D43" s="146">
        <v>6</v>
      </c>
      <c r="E43" s="146">
        <f t="shared" si="1"/>
        <v>29</v>
      </c>
      <c r="F43" s="147">
        <f t="shared" si="2"/>
        <v>1426.38</v>
      </c>
      <c r="M43" s="95">
        <v>42</v>
      </c>
      <c r="N43" s="96">
        <v>2375</v>
      </c>
    </row>
    <row r="44" spans="1:14" x14ac:dyDescent="0.2">
      <c r="A44" s="171">
        <v>51</v>
      </c>
      <c r="B44" s="172" t="s">
        <v>146</v>
      </c>
      <c r="C44" s="173">
        <v>37</v>
      </c>
      <c r="D44" s="174">
        <v>6</v>
      </c>
      <c r="E44" s="174">
        <f t="shared" si="1"/>
        <v>31</v>
      </c>
      <c r="F44" s="175">
        <f t="shared" si="2"/>
        <v>1542.77</v>
      </c>
      <c r="M44" s="136"/>
    </row>
    <row r="45" spans="1:14" x14ac:dyDescent="0.2">
      <c r="A45" s="153">
        <v>32</v>
      </c>
      <c r="B45" s="154" t="s">
        <v>147</v>
      </c>
      <c r="C45" s="145">
        <v>34</v>
      </c>
      <c r="D45" s="146">
        <v>6</v>
      </c>
      <c r="E45" s="146">
        <f t="shared" si="1"/>
        <v>28</v>
      </c>
      <c r="F45" s="147">
        <f t="shared" si="2"/>
        <v>1371.5</v>
      </c>
      <c r="M45" s="136"/>
    </row>
    <row r="46" spans="1:14" x14ac:dyDescent="0.2">
      <c r="A46" s="153">
        <v>55</v>
      </c>
      <c r="B46" s="154" t="s">
        <v>186</v>
      </c>
      <c r="C46" s="145">
        <v>37</v>
      </c>
      <c r="D46" s="146">
        <v>6</v>
      </c>
      <c r="E46" s="146">
        <f t="shared" si="1"/>
        <v>31</v>
      </c>
      <c r="F46" s="147">
        <f t="shared" si="2"/>
        <v>1542.77</v>
      </c>
      <c r="M46" s="136"/>
    </row>
    <row r="47" spans="1:14" x14ac:dyDescent="0.2">
      <c r="A47" s="153">
        <v>38</v>
      </c>
      <c r="B47" s="154" t="s">
        <v>187</v>
      </c>
      <c r="C47" s="145">
        <v>34</v>
      </c>
      <c r="D47" s="146">
        <v>6</v>
      </c>
      <c r="E47" s="146">
        <f t="shared" si="1"/>
        <v>28</v>
      </c>
      <c r="F47" s="147">
        <f t="shared" si="2"/>
        <v>1371.5</v>
      </c>
      <c r="M47" s="136"/>
    </row>
    <row r="48" spans="1:14" x14ac:dyDescent="0.2">
      <c r="A48" s="153">
        <v>50</v>
      </c>
      <c r="B48" s="154" t="s">
        <v>148</v>
      </c>
      <c r="C48" s="150">
        <v>37</v>
      </c>
      <c r="D48" s="146">
        <v>6</v>
      </c>
      <c r="E48" s="146">
        <f t="shared" si="1"/>
        <v>31</v>
      </c>
      <c r="F48" s="147">
        <f t="shared" si="2"/>
        <v>1542.77</v>
      </c>
      <c r="M48" s="136"/>
    </row>
    <row r="49" spans="1:13" x14ac:dyDescent="0.2">
      <c r="A49" s="153">
        <v>33</v>
      </c>
      <c r="B49" s="154" t="s">
        <v>149</v>
      </c>
      <c r="C49" s="150">
        <v>34</v>
      </c>
      <c r="D49" s="146">
        <v>6</v>
      </c>
      <c r="E49" s="146">
        <f t="shared" si="1"/>
        <v>28</v>
      </c>
      <c r="F49" s="147">
        <f t="shared" si="2"/>
        <v>1371.5</v>
      </c>
      <c r="M49" s="136"/>
    </row>
    <row r="50" spans="1:13" ht="12.75" customHeight="1" x14ac:dyDescent="0.2">
      <c r="A50" s="143">
        <v>15</v>
      </c>
      <c r="B50" s="144" t="s">
        <v>188</v>
      </c>
      <c r="C50" s="145">
        <v>36</v>
      </c>
      <c r="D50" s="146">
        <v>6</v>
      </c>
      <c r="E50" s="146">
        <f t="shared" si="1"/>
        <v>30</v>
      </c>
      <c r="F50" s="147">
        <f t="shared" si="2"/>
        <v>1483.42</v>
      </c>
      <c r="M50" s="136"/>
    </row>
    <row r="51" spans="1:13" ht="13.5" customHeight="1" x14ac:dyDescent="0.2">
      <c r="A51" s="143">
        <v>25</v>
      </c>
      <c r="B51" s="144" t="s">
        <v>202</v>
      </c>
      <c r="C51" s="145">
        <v>34</v>
      </c>
      <c r="D51" s="146">
        <v>6</v>
      </c>
      <c r="E51" s="146">
        <f t="shared" si="1"/>
        <v>28</v>
      </c>
      <c r="F51" s="147">
        <f t="shared" si="2"/>
        <v>1371.5</v>
      </c>
      <c r="M51" s="136"/>
    </row>
    <row r="52" spans="1:13" x14ac:dyDescent="0.2">
      <c r="A52" s="153">
        <v>36</v>
      </c>
      <c r="B52" s="154" t="s">
        <v>150</v>
      </c>
      <c r="C52" s="150">
        <v>37</v>
      </c>
      <c r="D52" s="146">
        <v>6</v>
      </c>
      <c r="E52" s="146">
        <f t="shared" si="1"/>
        <v>31</v>
      </c>
      <c r="F52" s="147">
        <f t="shared" si="2"/>
        <v>1542.77</v>
      </c>
      <c r="M52" s="136"/>
    </row>
    <row r="53" spans="1:13" x14ac:dyDescent="0.2">
      <c r="A53" s="153">
        <v>35</v>
      </c>
      <c r="B53" s="154" t="s">
        <v>151</v>
      </c>
      <c r="C53" s="150">
        <v>34</v>
      </c>
      <c r="D53" s="146">
        <v>6</v>
      </c>
      <c r="E53" s="146">
        <f t="shared" si="1"/>
        <v>28</v>
      </c>
      <c r="F53" s="147">
        <f t="shared" si="2"/>
        <v>1371.5</v>
      </c>
      <c r="M53" s="136"/>
    </row>
    <row r="54" spans="1:13" x14ac:dyDescent="0.2">
      <c r="A54" s="176"/>
      <c r="B54" s="179" t="s">
        <v>207</v>
      </c>
      <c r="C54" s="177">
        <v>35</v>
      </c>
      <c r="D54" s="178">
        <v>6</v>
      </c>
      <c r="E54" s="146">
        <f t="shared" ref="E54" si="3">(C54-D54)</f>
        <v>29</v>
      </c>
      <c r="F54" s="147">
        <f t="shared" ref="F54" si="4">VLOOKUP(E54,$M$2:$N$36,2,FALSE)</f>
        <v>1426.38</v>
      </c>
      <c r="M54" s="136"/>
    </row>
    <row r="55" spans="1:13" x14ac:dyDescent="0.2">
      <c r="A55" s="156">
        <v>31</v>
      </c>
      <c r="B55" s="157" t="s">
        <v>152</v>
      </c>
      <c r="C55" s="145">
        <v>35</v>
      </c>
      <c r="D55" s="146">
        <v>6</v>
      </c>
      <c r="E55" s="146">
        <f t="shared" si="1"/>
        <v>29</v>
      </c>
      <c r="F55" s="147">
        <f t="shared" si="2"/>
        <v>1426.38</v>
      </c>
      <c r="M55" s="136"/>
    </row>
    <row r="56" spans="1:13" x14ac:dyDescent="0.2">
      <c r="A56" s="153">
        <v>30</v>
      </c>
      <c r="B56" s="154" t="s">
        <v>153</v>
      </c>
      <c r="C56" s="145">
        <v>34</v>
      </c>
      <c r="D56" s="146">
        <v>6</v>
      </c>
      <c r="E56" s="146">
        <f t="shared" si="1"/>
        <v>28</v>
      </c>
      <c r="F56" s="147">
        <f t="shared" si="2"/>
        <v>1371.5</v>
      </c>
    </row>
    <row r="57" spans="1:13" x14ac:dyDescent="0.2">
      <c r="A57" s="143">
        <v>24</v>
      </c>
      <c r="B57" s="158" t="s">
        <v>154</v>
      </c>
      <c r="C57" s="159">
        <v>39</v>
      </c>
      <c r="D57" s="146">
        <v>6</v>
      </c>
      <c r="E57" s="146">
        <f t="shared" si="1"/>
        <v>33</v>
      </c>
      <c r="F57" s="147">
        <f t="shared" si="2"/>
        <v>1668.64</v>
      </c>
    </row>
    <row r="58" spans="1:13" x14ac:dyDescent="0.2">
      <c r="A58" s="153">
        <v>41</v>
      </c>
      <c r="B58" s="154" t="s">
        <v>189</v>
      </c>
      <c r="C58" s="159">
        <v>34</v>
      </c>
      <c r="D58" s="146">
        <v>6</v>
      </c>
      <c r="E58" s="146">
        <f t="shared" si="1"/>
        <v>28</v>
      </c>
      <c r="F58" s="147">
        <f t="shared" si="2"/>
        <v>1371.5</v>
      </c>
      <c r="G58" s="139"/>
    </row>
    <row r="59" spans="1:13" x14ac:dyDescent="0.2">
      <c r="A59" s="153">
        <v>42</v>
      </c>
      <c r="B59" s="154" t="s">
        <v>190</v>
      </c>
      <c r="C59" s="150">
        <v>34</v>
      </c>
      <c r="D59" s="146">
        <v>6</v>
      </c>
      <c r="E59" s="146">
        <f t="shared" si="1"/>
        <v>28</v>
      </c>
      <c r="F59" s="147">
        <f t="shared" si="2"/>
        <v>1371.5</v>
      </c>
    </row>
    <row r="60" spans="1:13" x14ac:dyDescent="0.2">
      <c r="A60" s="153">
        <v>43</v>
      </c>
      <c r="B60" s="160" t="s">
        <v>191</v>
      </c>
      <c r="C60" s="150">
        <v>22</v>
      </c>
      <c r="D60" s="146">
        <v>6</v>
      </c>
      <c r="E60" s="146">
        <f t="shared" si="1"/>
        <v>16</v>
      </c>
      <c r="F60" s="147">
        <f t="shared" si="2"/>
        <v>856.64</v>
      </c>
      <c r="G60" s="138"/>
    </row>
    <row r="61" spans="1:13" x14ac:dyDescent="0.2">
      <c r="A61" s="153">
        <v>44</v>
      </c>
      <c r="B61" s="160" t="s">
        <v>155</v>
      </c>
      <c r="C61" s="150">
        <v>28</v>
      </c>
      <c r="D61" s="146">
        <v>6</v>
      </c>
      <c r="E61" s="146">
        <f t="shared" si="1"/>
        <v>22</v>
      </c>
      <c r="F61" s="147">
        <f t="shared" si="2"/>
        <v>1083.94</v>
      </c>
      <c r="G61" s="138"/>
    </row>
    <row r="62" spans="1:13" x14ac:dyDescent="0.2">
      <c r="A62" s="153">
        <v>45</v>
      </c>
      <c r="B62" s="154" t="s">
        <v>192</v>
      </c>
      <c r="C62" s="145">
        <v>34</v>
      </c>
      <c r="D62" s="146">
        <v>6</v>
      </c>
      <c r="E62" s="146">
        <f t="shared" si="1"/>
        <v>28</v>
      </c>
      <c r="F62" s="147">
        <f t="shared" si="2"/>
        <v>1371.5</v>
      </c>
    </row>
    <row r="63" spans="1:13" x14ac:dyDescent="0.2">
      <c r="A63" s="156">
        <v>46</v>
      </c>
      <c r="B63" s="157" t="s">
        <v>156</v>
      </c>
      <c r="C63" s="145">
        <v>34</v>
      </c>
      <c r="D63" s="146">
        <v>6</v>
      </c>
      <c r="E63" s="146">
        <f t="shared" si="1"/>
        <v>28</v>
      </c>
      <c r="F63" s="147">
        <f t="shared" si="2"/>
        <v>1371.5</v>
      </c>
    </row>
    <row r="64" spans="1:13" x14ac:dyDescent="0.2">
      <c r="A64" s="161" t="s">
        <v>193</v>
      </c>
      <c r="B64" s="157" t="s">
        <v>194</v>
      </c>
      <c r="C64" s="145">
        <v>34</v>
      </c>
      <c r="D64" s="146">
        <v>6</v>
      </c>
      <c r="E64" s="146">
        <f t="shared" si="1"/>
        <v>28</v>
      </c>
      <c r="F64" s="147">
        <f t="shared" si="2"/>
        <v>1371.5</v>
      </c>
      <c r="G64" s="138"/>
    </row>
    <row r="65" spans="1:6" x14ac:dyDescent="0.2">
      <c r="A65" s="161" t="s">
        <v>193</v>
      </c>
      <c r="B65" s="157" t="s">
        <v>195</v>
      </c>
      <c r="C65" s="145">
        <v>39</v>
      </c>
      <c r="D65" s="146">
        <v>6</v>
      </c>
      <c r="E65" s="146">
        <f t="shared" si="1"/>
        <v>33</v>
      </c>
      <c r="F65" s="147">
        <f t="shared" si="2"/>
        <v>1668.64</v>
      </c>
    </row>
    <row r="66" spans="1:6" x14ac:dyDescent="0.2">
      <c r="A66" s="153">
        <v>47</v>
      </c>
      <c r="B66" s="160" t="s">
        <v>196</v>
      </c>
      <c r="C66" s="159">
        <v>37</v>
      </c>
      <c r="D66" s="146">
        <v>6</v>
      </c>
      <c r="E66" s="146">
        <f t="shared" si="1"/>
        <v>31</v>
      </c>
      <c r="F66" s="147">
        <f t="shared" si="2"/>
        <v>1542.77</v>
      </c>
    </row>
    <row r="67" spans="1:6" x14ac:dyDescent="0.2">
      <c r="A67" s="162"/>
      <c r="B67" s="163" t="s">
        <v>157</v>
      </c>
      <c r="C67" s="164"/>
      <c r="D67" s="164"/>
      <c r="E67" s="164"/>
      <c r="F67" s="164"/>
    </row>
    <row r="68" spans="1:6" x14ac:dyDescent="0.2">
      <c r="A68" s="143">
        <v>28</v>
      </c>
      <c r="B68" s="144" t="s">
        <v>197</v>
      </c>
      <c r="C68" s="145">
        <v>35</v>
      </c>
      <c r="D68" s="143">
        <v>0</v>
      </c>
      <c r="E68" s="146">
        <f t="shared" ref="E68:E70" si="5">(C68-D68)</f>
        <v>35</v>
      </c>
      <c r="F68" s="147">
        <f>VLOOKUP(E68,$M$2:$N$36,2,FALSE)</f>
        <v>1804.8</v>
      </c>
    </row>
    <row r="69" spans="1:6" x14ac:dyDescent="0.2">
      <c r="A69" s="161" t="s">
        <v>193</v>
      </c>
      <c r="B69" s="144" t="s">
        <v>198</v>
      </c>
      <c r="C69" s="145">
        <v>41</v>
      </c>
      <c r="D69" s="143">
        <v>0</v>
      </c>
      <c r="E69" s="146">
        <f t="shared" si="5"/>
        <v>41</v>
      </c>
      <c r="F69" s="147">
        <f>VLOOKUP(E69,$M$2:$N$43,2,FALSE)</f>
        <v>2283.67</v>
      </c>
    </row>
    <row r="70" spans="1:6" x14ac:dyDescent="0.2">
      <c r="A70" s="143">
        <v>21</v>
      </c>
      <c r="B70" s="144" t="s">
        <v>199</v>
      </c>
      <c r="C70" s="145">
        <v>35</v>
      </c>
      <c r="D70" s="165">
        <v>0</v>
      </c>
      <c r="E70" s="146">
        <f t="shared" si="5"/>
        <v>35</v>
      </c>
      <c r="F70" s="147">
        <f>VLOOKUP(E70,$M$2:$N$36,2,FALSE)</f>
        <v>1804.8</v>
      </c>
    </row>
  </sheetData>
  <sheetProtection algorithmName="SHA-512" hashValue="EnVyIYS/k/HL/brc12pQAE4/Vjf1hZKqfhEzPCzBDvKSPNZlT36B0XcWvJjKYOf3pVfqukA+cFZhXF94nAEyDQ==" saltValue="r/ospQfNC3p+3A/XPyAZIg==" spinCount="100000" sheet="1" selectLockedCells="1"/>
  <phoneticPr fontId="18" type="noConversion"/>
  <pageMargins left="0.25" right="0.25" top="0.75" bottom="0.75" header="0.3" footer="0.3"/>
  <pageSetup paperSize="9" scale="81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J93"/>
  <sheetViews>
    <sheetView topLeftCell="A72" zoomScale="80" zoomScaleNormal="80" workbookViewId="0">
      <selection activeCell="E40" sqref="E40"/>
    </sheetView>
  </sheetViews>
  <sheetFormatPr defaultRowHeight="12.75" x14ac:dyDescent="0.2"/>
  <cols>
    <col min="1" max="2" width="17" customWidth="1"/>
    <col min="3" max="3" width="15.85546875" customWidth="1"/>
    <col min="4" max="7" width="15.140625" customWidth="1"/>
    <col min="8" max="9" width="20.140625" style="26" customWidth="1"/>
    <col min="10" max="10" width="15.140625" customWidth="1"/>
  </cols>
  <sheetData>
    <row r="1" spans="1:10" ht="13.5" thickBot="1" x14ac:dyDescent="0.25">
      <c r="A1" s="74" t="s">
        <v>158</v>
      </c>
      <c r="B1" s="75" t="s">
        <v>22</v>
      </c>
      <c r="C1" s="75" t="s">
        <v>159</v>
      </c>
      <c r="D1" s="75" t="s">
        <v>160</v>
      </c>
      <c r="E1" s="76" t="s">
        <v>161</v>
      </c>
      <c r="F1" s="75" t="s">
        <v>162</v>
      </c>
      <c r="G1" s="76" t="s">
        <v>25</v>
      </c>
      <c r="H1" s="76" t="s">
        <v>163</v>
      </c>
      <c r="I1" s="76" t="s">
        <v>164</v>
      </c>
      <c r="J1" s="77" t="s">
        <v>165</v>
      </c>
    </row>
    <row r="2" spans="1:10" hidden="1" x14ac:dyDescent="0.2">
      <c r="A2" s="78">
        <f>Rezime!$C$8</f>
        <v>0</v>
      </c>
      <c r="B2" s="78">
        <f>Rezime!$C$10</f>
        <v>0</v>
      </c>
      <c r="C2" s="4" t="s">
        <v>166</v>
      </c>
      <c r="D2" s="4" t="s">
        <v>166</v>
      </c>
      <c r="E2" s="4" t="s">
        <v>166</v>
      </c>
      <c r="F2" s="4" t="s">
        <v>166</v>
      </c>
      <c r="G2" s="4" t="s">
        <v>166</v>
      </c>
      <c r="H2" s="4" t="s">
        <v>166</v>
      </c>
      <c r="I2" s="4" t="s">
        <v>166</v>
      </c>
      <c r="J2" s="79">
        <v>0</v>
      </c>
    </row>
    <row r="3" spans="1:10" ht="14.25" customHeight="1" x14ac:dyDescent="0.2">
      <c r="A3" s="78">
        <f>Rezime!$C$8</f>
        <v>0</v>
      </c>
      <c r="B3" s="78">
        <f>Rezime!$C$10</f>
        <v>0</v>
      </c>
      <c r="C3" s="80">
        <f>'Zahtevek ostali poklici'!A7</f>
        <v>0</v>
      </c>
      <c r="D3" s="80">
        <f>'Zahtevek ostali poklici'!B7</f>
        <v>0</v>
      </c>
      <c r="E3" s="80">
        <f>'Zahtevek ostali poklici'!C7</f>
        <v>0</v>
      </c>
      <c r="F3" s="78">
        <f>'Zahtevek ostali poklici'!E7</f>
        <v>0</v>
      </c>
      <c r="G3" s="78">
        <f>'Zahtevek ostali poklici'!F7</f>
        <v>0</v>
      </c>
      <c r="H3" s="81" t="str">
        <f>'Zahtevek ostali poklici'!G7&amp;"-"&amp;'Zahtevek ostali poklici'!H7</f>
        <v>-</v>
      </c>
      <c r="I3" s="81" t="str">
        <f>'Zahtevek ostali poklici'!I7&amp;"-"&amp;'Zahtevek ostali poklici'!J7</f>
        <v>-</v>
      </c>
      <c r="J3" s="82">
        <f>'Zahtevek ostali poklici'!D7</f>
        <v>0</v>
      </c>
    </row>
    <row r="4" spans="1:10" ht="14.25" customHeight="1" x14ac:dyDescent="0.2">
      <c r="A4" s="73">
        <f>Rezime!$C$8</f>
        <v>0</v>
      </c>
      <c r="B4" s="73">
        <f>Rezime!$C$10</f>
        <v>0</v>
      </c>
      <c r="C4" s="83">
        <f>'Zahtevek ostali poklici'!A8</f>
        <v>0</v>
      </c>
      <c r="D4" s="83">
        <f>'Zahtevek ostali poklici'!B8</f>
        <v>0</v>
      </c>
      <c r="E4" s="83">
        <f>'Zahtevek ostali poklici'!C8</f>
        <v>0</v>
      </c>
      <c r="F4" s="73">
        <f>'Zahtevek ostali poklici'!E8</f>
        <v>0</v>
      </c>
      <c r="G4" s="73">
        <f>'Zahtevek ostali poklici'!F8</f>
        <v>0</v>
      </c>
      <c r="H4" s="81" t="str">
        <f>'Zahtevek ostali poklici'!G8&amp;"-"&amp;'Zahtevek ostali poklici'!H8</f>
        <v>-</v>
      </c>
      <c r="I4" s="81" t="str">
        <f>'Zahtevek ostali poklici'!I8&amp;"-"&amp;'Zahtevek ostali poklici'!J8</f>
        <v>-</v>
      </c>
      <c r="J4" s="79">
        <f>'Zahtevek ostali poklici'!D8</f>
        <v>0</v>
      </c>
    </row>
    <row r="5" spans="1:10" ht="14.25" customHeight="1" x14ac:dyDescent="0.2">
      <c r="A5" s="73">
        <f>Rezime!$C$8</f>
        <v>0</v>
      </c>
      <c r="B5" s="73">
        <f>Rezime!$C$10</f>
        <v>0</v>
      </c>
      <c r="C5" s="83">
        <f>'Zahtevek ostali poklici'!A9</f>
        <v>0</v>
      </c>
      <c r="D5" s="83">
        <f>'Zahtevek ostali poklici'!B9</f>
        <v>0</v>
      </c>
      <c r="E5" s="83">
        <f>'Zahtevek ostali poklici'!C9</f>
        <v>0</v>
      </c>
      <c r="F5" s="73">
        <f>'Zahtevek ostali poklici'!E9</f>
        <v>0</v>
      </c>
      <c r="G5" s="73">
        <f>'Zahtevek ostali poklici'!F9</f>
        <v>0</v>
      </c>
      <c r="H5" s="81" t="str">
        <f>'Zahtevek ostali poklici'!G9&amp;"-"&amp;'Zahtevek ostali poklici'!H9</f>
        <v>-</v>
      </c>
      <c r="I5" s="81" t="str">
        <f>'Zahtevek ostali poklici'!I9&amp;"-"&amp;'Zahtevek ostali poklici'!J9</f>
        <v>-</v>
      </c>
      <c r="J5" s="79">
        <f>'Zahtevek ostali poklici'!D9</f>
        <v>0</v>
      </c>
    </row>
    <row r="6" spans="1:10" ht="14.25" customHeight="1" x14ac:dyDescent="0.2">
      <c r="A6" s="73">
        <f>Rezime!$C$8</f>
        <v>0</v>
      </c>
      <c r="B6" s="73">
        <f>Rezime!$C$10</f>
        <v>0</v>
      </c>
      <c r="C6" s="83">
        <f>'Zahtevek ostali poklici'!A10</f>
        <v>0</v>
      </c>
      <c r="D6" s="83">
        <f>'Zahtevek ostali poklici'!B10</f>
        <v>0</v>
      </c>
      <c r="E6" s="83">
        <f>'Zahtevek ostali poklici'!C10</f>
        <v>0</v>
      </c>
      <c r="F6" s="73">
        <f>'Zahtevek ostali poklici'!E10</f>
        <v>0</v>
      </c>
      <c r="G6" s="73">
        <f>'Zahtevek ostali poklici'!F10</f>
        <v>0</v>
      </c>
      <c r="H6" s="81" t="str">
        <f>'Zahtevek ostali poklici'!G10&amp;"-"&amp;'Zahtevek ostali poklici'!H10</f>
        <v>-</v>
      </c>
      <c r="I6" s="81" t="str">
        <f>'Zahtevek ostali poklici'!I10&amp;"-"&amp;'Zahtevek ostali poklici'!J10</f>
        <v>-</v>
      </c>
      <c r="J6" s="79">
        <f>'Zahtevek ostali poklici'!D10</f>
        <v>0</v>
      </c>
    </row>
    <row r="7" spans="1:10" ht="14.25" customHeight="1" x14ac:dyDescent="0.2">
      <c r="A7" s="73">
        <f>Rezime!$C$8</f>
        <v>0</v>
      </c>
      <c r="B7" s="73">
        <f>Rezime!$C$10</f>
        <v>0</v>
      </c>
      <c r="C7" s="83">
        <f>'Zahtevek ostali poklici'!A11</f>
        <v>0</v>
      </c>
      <c r="D7" s="83">
        <f>'Zahtevek ostali poklici'!B11</f>
        <v>0</v>
      </c>
      <c r="E7" s="83">
        <f>'Zahtevek ostali poklici'!C11</f>
        <v>0</v>
      </c>
      <c r="F7" s="73">
        <f>'Zahtevek ostali poklici'!E11</f>
        <v>0</v>
      </c>
      <c r="G7" s="73">
        <f>'Zahtevek ostali poklici'!F11</f>
        <v>0</v>
      </c>
      <c r="H7" s="81" t="str">
        <f>'Zahtevek ostali poklici'!G11&amp;"-"&amp;'Zahtevek ostali poklici'!H11</f>
        <v>-</v>
      </c>
      <c r="I7" s="81" t="str">
        <f>'Zahtevek ostali poklici'!I11&amp;"-"&amp;'Zahtevek ostali poklici'!J11</f>
        <v>-</v>
      </c>
      <c r="J7" s="79">
        <f>'Zahtevek ostali poklici'!D11</f>
        <v>0</v>
      </c>
    </row>
    <row r="8" spans="1:10" ht="14.25" customHeight="1" x14ac:dyDescent="0.2">
      <c r="A8" s="73">
        <f>Rezime!$C$8</f>
        <v>0</v>
      </c>
      <c r="B8" s="73">
        <f>Rezime!$C$10</f>
        <v>0</v>
      </c>
      <c r="C8" s="83">
        <f>'Zahtevek ostali poklici'!A12</f>
        <v>0</v>
      </c>
      <c r="D8" s="83">
        <f>'Zahtevek ostali poklici'!B12</f>
        <v>0</v>
      </c>
      <c r="E8" s="83">
        <f>'Zahtevek ostali poklici'!C12</f>
        <v>0</v>
      </c>
      <c r="F8" s="73">
        <f>'Zahtevek ostali poklici'!E12</f>
        <v>0</v>
      </c>
      <c r="G8" s="73">
        <f>'Zahtevek ostali poklici'!F12</f>
        <v>0</v>
      </c>
      <c r="H8" s="81" t="str">
        <f>'Zahtevek ostali poklici'!G12&amp;"-"&amp;'Zahtevek ostali poklici'!H12</f>
        <v>-</v>
      </c>
      <c r="I8" s="81" t="str">
        <f>'Zahtevek ostali poklici'!I12&amp;"-"&amp;'Zahtevek ostali poklici'!J12</f>
        <v>-</v>
      </c>
      <c r="J8" s="79">
        <f>'Zahtevek ostali poklici'!D12</f>
        <v>0</v>
      </c>
    </row>
    <row r="9" spans="1:10" ht="14.25" customHeight="1" x14ac:dyDescent="0.2">
      <c r="A9" s="73">
        <f>Rezime!$C$8</f>
        <v>0</v>
      </c>
      <c r="B9" s="73">
        <f>Rezime!$C$10</f>
        <v>0</v>
      </c>
      <c r="C9" s="83">
        <f>'Zahtevek ostali poklici'!A13</f>
        <v>0</v>
      </c>
      <c r="D9" s="83">
        <f>'Zahtevek ostali poklici'!B13</f>
        <v>0</v>
      </c>
      <c r="E9" s="83">
        <f>'Zahtevek ostali poklici'!C13</f>
        <v>0</v>
      </c>
      <c r="F9" s="73">
        <f>'Zahtevek ostali poklici'!E13</f>
        <v>0</v>
      </c>
      <c r="G9" s="73">
        <f>'Zahtevek ostali poklici'!F13</f>
        <v>0</v>
      </c>
      <c r="H9" s="81" t="str">
        <f>'Zahtevek ostali poklici'!G13&amp;"-"&amp;'Zahtevek ostali poklici'!H13</f>
        <v>-</v>
      </c>
      <c r="I9" s="81" t="str">
        <f>'Zahtevek ostali poklici'!I13&amp;"-"&amp;'Zahtevek ostali poklici'!J13</f>
        <v>-</v>
      </c>
      <c r="J9" s="79">
        <f>'Zahtevek ostali poklici'!D13</f>
        <v>0</v>
      </c>
    </row>
    <row r="10" spans="1:10" ht="14.25" customHeight="1" x14ac:dyDescent="0.2">
      <c r="A10" s="73">
        <f>Rezime!$C$8</f>
        <v>0</v>
      </c>
      <c r="B10" s="73">
        <f>Rezime!$C$10</f>
        <v>0</v>
      </c>
      <c r="C10" s="83">
        <f>'Zahtevek ostali poklici'!A14</f>
        <v>0</v>
      </c>
      <c r="D10" s="83">
        <f>'Zahtevek ostali poklici'!B14</f>
        <v>0</v>
      </c>
      <c r="E10" s="83">
        <f>'Zahtevek ostali poklici'!C14</f>
        <v>0</v>
      </c>
      <c r="F10" s="73">
        <f>'Zahtevek ostali poklici'!E14</f>
        <v>0</v>
      </c>
      <c r="G10" s="73">
        <f>'Zahtevek ostali poklici'!F14</f>
        <v>0</v>
      </c>
      <c r="H10" s="81" t="str">
        <f>'Zahtevek ostali poklici'!G14&amp;"-"&amp;'Zahtevek ostali poklici'!H14</f>
        <v>-</v>
      </c>
      <c r="I10" s="81" t="str">
        <f>'Zahtevek ostali poklici'!I14&amp;"-"&amp;'Zahtevek ostali poklici'!J14</f>
        <v>-</v>
      </c>
      <c r="J10" s="79">
        <f>'Zahtevek ostali poklici'!D14</f>
        <v>0</v>
      </c>
    </row>
    <row r="11" spans="1:10" ht="14.25" customHeight="1" x14ac:dyDescent="0.2">
      <c r="A11" s="73">
        <f>Rezime!$C$8</f>
        <v>0</v>
      </c>
      <c r="B11" s="73">
        <f>Rezime!$C$10</f>
        <v>0</v>
      </c>
      <c r="C11" s="83">
        <f>'Zahtevek ostali poklici'!A15</f>
        <v>0</v>
      </c>
      <c r="D11" s="83">
        <f>'Zahtevek ostali poklici'!B15</f>
        <v>0</v>
      </c>
      <c r="E11" s="83">
        <f>'Zahtevek ostali poklici'!C15</f>
        <v>0</v>
      </c>
      <c r="F11" s="73">
        <f>'Zahtevek ostali poklici'!E15</f>
        <v>0</v>
      </c>
      <c r="G11" s="73">
        <f>'Zahtevek ostali poklici'!F15</f>
        <v>0</v>
      </c>
      <c r="H11" s="81" t="str">
        <f>'Zahtevek ostali poklici'!G15&amp;"-"&amp;'Zahtevek ostali poklici'!H15</f>
        <v>-</v>
      </c>
      <c r="I11" s="81" t="str">
        <f>'Zahtevek ostali poklici'!I15&amp;"-"&amp;'Zahtevek ostali poklici'!J15</f>
        <v>-</v>
      </c>
      <c r="J11" s="79">
        <f>'Zahtevek ostali poklici'!D15</f>
        <v>0</v>
      </c>
    </row>
    <row r="12" spans="1:10" ht="14.25" customHeight="1" x14ac:dyDescent="0.2">
      <c r="A12" s="73">
        <f>Rezime!$C$8</f>
        <v>0</v>
      </c>
      <c r="B12" s="73">
        <f>Rezime!$C$10</f>
        <v>0</v>
      </c>
      <c r="C12" s="83">
        <f>'Zahtevek ostali poklici'!A16</f>
        <v>0</v>
      </c>
      <c r="D12" s="83">
        <f>'Zahtevek ostali poklici'!B16</f>
        <v>0</v>
      </c>
      <c r="E12" s="83">
        <f>'Zahtevek ostali poklici'!C16</f>
        <v>0</v>
      </c>
      <c r="F12" s="73">
        <f>'Zahtevek ostali poklici'!E16</f>
        <v>0</v>
      </c>
      <c r="G12" s="73">
        <f>'Zahtevek ostali poklici'!F16</f>
        <v>0</v>
      </c>
      <c r="H12" s="81" t="str">
        <f>'Zahtevek ostali poklici'!G16&amp;"-"&amp;'Zahtevek ostali poklici'!H16</f>
        <v>-</v>
      </c>
      <c r="I12" s="81" t="str">
        <f>'Zahtevek ostali poklici'!I16&amp;"-"&amp;'Zahtevek ostali poklici'!J16</f>
        <v>-</v>
      </c>
      <c r="J12" s="79">
        <f>'Zahtevek ostali poklici'!D16</f>
        <v>0</v>
      </c>
    </row>
    <row r="13" spans="1:10" ht="14.25" customHeight="1" x14ac:dyDescent="0.2">
      <c r="A13" s="73">
        <f>Rezime!$C$8</f>
        <v>0</v>
      </c>
      <c r="B13" s="73">
        <f>Rezime!$C$10</f>
        <v>0</v>
      </c>
      <c r="C13" s="83">
        <f>'Zahtevek ostali poklici'!A17</f>
        <v>0</v>
      </c>
      <c r="D13" s="83">
        <f>'Zahtevek ostali poklici'!B17</f>
        <v>0</v>
      </c>
      <c r="E13" s="83">
        <f>'Zahtevek ostali poklici'!C17</f>
        <v>0</v>
      </c>
      <c r="F13" s="73">
        <f>'Zahtevek ostali poklici'!E17</f>
        <v>0</v>
      </c>
      <c r="G13" s="73">
        <f>'Zahtevek ostali poklici'!F17</f>
        <v>0</v>
      </c>
      <c r="H13" s="81" t="str">
        <f>'Zahtevek ostali poklici'!G17&amp;"-"&amp;'Zahtevek ostali poklici'!H17</f>
        <v>-</v>
      </c>
      <c r="I13" s="81" t="str">
        <f>'Zahtevek ostali poklici'!I17&amp;"-"&amp;'Zahtevek ostali poklici'!J17</f>
        <v>-</v>
      </c>
      <c r="J13" s="79">
        <f>'Zahtevek ostali poklici'!D17</f>
        <v>0</v>
      </c>
    </row>
    <row r="14" spans="1:10" ht="14.25" customHeight="1" x14ac:dyDescent="0.2">
      <c r="A14" s="73">
        <f>Rezime!$C$8</f>
        <v>0</v>
      </c>
      <c r="B14" s="73">
        <f>Rezime!$C$10</f>
        <v>0</v>
      </c>
      <c r="C14" s="83">
        <f>'Zahtevek ostali poklici'!A18</f>
        <v>0</v>
      </c>
      <c r="D14" s="83">
        <f>'Zahtevek ostali poklici'!B18</f>
        <v>0</v>
      </c>
      <c r="E14" s="83">
        <f>'Zahtevek ostali poklici'!C18</f>
        <v>0</v>
      </c>
      <c r="F14" s="73">
        <f>'Zahtevek ostali poklici'!E18</f>
        <v>0</v>
      </c>
      <c r="G14" s="73">
        <f>'Zahtevek ostali poklici'!F18</f>
        <v>0</v>
      </c>
      <c r="H14" s="81" t="str">
        <f>'Zahtevek ostali poklici'!G18&amp;"-"&amp;'Zahtevek ostali poklici'!H18</f>
        <v>-</v>
      </c>
      <c r="I14" s="81" t="str">
        <f>'Zahtevek ostali poklici'!I18&amp;"-"&amp;'Zahtevek ostali poklici'!J18</f>
        <v>-</v>
      </c>
      <c r="J14" s="79">
        <f>'Zahtevek ostali poklici'!D18</f>
        <v>0</v>
      </c>
    </row>
    <row r="15" spans="1:10" ht="14.25" customHeight="1" x14ac:dyDescent="0.2">
      <c r="A15" s="73">
        <f>Rezime!$C$8</f>
        <v>0</v>
      </c>
      <c r="B15" s="73">
        <f>Rezime!$C$10</f>
        <v>0</v>
      </c>
      <c r="C15" s="83">
        <f>'Zahtevek ostali poklici'!A19</f>
        <v>0</v>
      </c>
      <c r="D15" s="83">
        <f>'Zahtevek ostali poklici'!B19</f>
        <v>0</v>
      </c>
      <c r="E15" s="83">
        <f>'Zahtevek ostali poklici'!C19</f>
        <v>0</v>
      </c>
      <c r="F15" s="73">
        <f>'Zahtevek ostali poklici'!E19</f>
        <v>0</v>
      </c>
      <c r="G15" s="73">
        <f>'Zahtevek ostali poklici'!F19</f>
        <v>0</v>
      </c>
      <c r="H15" s="81" t="str">
        <f>'Zahtevek ostali poklici'!G19&amp;"-"&amp;'Zahtevek ostali poklici'!H19</f>
        <v>-</v>
      </c>
      <c r="I15" s="81" t="str">
        <f>'Zahtevek ostali poklici'!I19&amp;"-"&amp;'Zahtevek ostali poklici'!J19</f>
        <v>-</v>
      </c>
      <c r="J15" s="79">
        <f>'Zahtevek ostali poklici'!D19</f>
        <v>0</v>
      </c>
    </row>
    <row r="16" spans="1:10" ht="14.25" customHeight="1" x14ac:dyDescent="0.2">
      <c r="A16" s="73">
        <f>Rezime!$C$8</f>
        <v>0</v>
      </c>
      <c r="B16" s="73">
        <f>Rezime!$C$10</f>
        <v>0</v>
      </c>
      <c r="C16" s="83">
        <f>'Zahtevek ostali poklici'!A20</f>
        <v>0</v>
      </c>
      <c r="D16" s="83">
        <f>'Zahtevek ostali poklici'!B20</f>
        <v>0</v>
      </c>
      <c r="E16" s="83">
        <f>'Zahtevek ostali poklici'!C20</f>
        <v>0</v>
      </c>
      <c r="F16" s="73">
        <f>'Zahtevek ostali poklici'!E20</f>
        <v>0</v>
      </c>
      <c r="G16" s="73">
        <f>'Zahtevek ostali poklici'!F20</f>
        <v>0</v>
      </c>
      <c r="H16" s="81" t="str">
        <f>'Zahtevek ostali poklici'!G20&amp;"-"&amp;'Zahtevek ostali poklici'!H20</f>
        <v>-</v>
      </c>
      <c r="I16" s="81" t="str">
        <f>'Zahtevek ostali poklici'!I20&amp;"-"&amp;'Zahtevek ostali poklici'!J20</f>
        <v>-</v>
      </c>
      <c r="J16" s="79">
        <f>'Zahtevek ostali poklici'!D20</f>
        <v>0</v>
      </c>
    </row>
    <row r="17" spans="1:10" ht="14.25" customHeight="1" x14ac:dyDescent="0.2">
      <c r="A17" s="73">
        <f>Rezime!$C$8</f>
        <v>0</v>
      </c>
      <c r="B17" s="73">
        <f>Rezime!$C$10</f>
        <v>0</v>
      </c>
      <c r="C17" s="83">
        <f>'Zahtevek ostali poklici'!A21</f>
        <v>0</v>
      </c>
      <c r="D17" s="83">
        <f>'Zahtevek ostali poklici'!B21</f>
        <v>0</v>
      </c>
      <c r="E17" s="83">
        <f>'Zahtevek ostali poklici'!C21</f>
        <v>0</v>
      </c>
      <c r="F17" s="73">
        <f>'Zahtevek ostali poklici'!E21</f>
        <v>0</v>
      </c>
      <c r="G17" s="73">
        <f>'Zahtevek ostali poklici'!F21</f>
        <v>0</v>
      </c>
      <c r="H17" s="81" t="str">
        <f>'Zahtevek ostali poklici'!G21&amp;"-"&amp;'Zahtevek ostali poklici'!H21</f>
        <v>-</v>
      </c>
      <c r="I17" s="81" t="str">
        <f>'Zahtevek ostali poklici'!I21&amp;"-"&amp;'Zahtevek ostali poklici'!J21</f>
        <v>-</v>
      </c>
      <c r="J17" s="79">
        <f>'Zahtevek ostali poklici'!D21</f>
        <v>0</v>
      </c>
    </row>
    <row r="18" spans="1:10" ht="14.25" customHeight="1" x14ac:dyDescent="0.2">
      <c r="A18" s="73">
        <f>Rezime!$C$8</f>
        <v>0</v>
      </c>
      <c r="B18" s="73">
        <f>Rezime!$C$10</f>
        <v>0</v>
      </c>
      <c r="C18" s="83">
        <f>'Zahtevek ostali poklici'!A22</f>
        <v>0</v>
      </c>
      <c r="D18" s="83">
        <f>'Zahtevek ostali poklici'!B22</f>
        <v>0</v>
      </c>
      <c r="E18" s="83">
        <f>'Zahtevek ostali poklici'!C22</f>
        <v>0</v>
      </c>
      <c r="F18" s="73">
        <f>'Zahtevek ostali poklici'!E22</f>
        <v>0</v>
      </c>
      <c r="G18" s="73">
        <f>'Zahtevek ostali poklici'!F22</f>
        <v>0</v>
      </c>
      <c r="H18" s="81" t="str">
        <f>'Zahtevek ostali poklici'!G22&amp;"-"&amp;'Zahtevek ostali poklici'!H22</f>
        <v>-</v>
      </c>
      <c r="I18" s="81" t="str">
        <f>'Zahtevek ostali poklici'!I22&amp;"-"&amp;'Zahtevek ostali poklici'!J22</f>
        <v>-</v>
      </c>
      <c r="J18" s="79">
        <f>'Zahtevek ostali poklici'!D22</f>
        <v>0</v>
      </c>
    </row>
    <row r="19" spans="1:10" ht="14.25" customHeight="1" x14ac:dyDescent="0.2">
      <c r="A19" s="73">
        <f>Rezime!$C$8</f>
        <v>0</v>
      </c>
      <c r="B19" s="73">
        <f>Rezime!$C$10</f>
        <v>0</v>
      </c>
      <c r="C19" s="83">
        <f>'Zahtevek ostali poklici'!A23</f>
        <v>0</v>
      </c>
      <c r="D19" s="83">
        <f>'Zahtevek ostali poklici'!B23</f>
        <v>0</v>
      </c>
      <c r="E19" s="83">
        <f>'Zahtevek ostali poklici'!C23</f>
        <v>0</v>
      </c>
      <c r="F19" s="73">
        <f>'Zahtevek ostali poklici'!E23</f>
        <v>0</v>
      </c>
      <c r="G19" s="73">
        <f>'Zahtevek ostali poklici'!F23</f>
        <v>0</v>
      </c>
      <c r="H19" s="81" t="str">
        <f>'Zahtevek ostali poklici'!G23&amp;"-"&amp;'Zahtevek ostali poklici'!H23</f>
        <v>-</v>
      </c>
      <c r="I19" s="81" t="str">
        <f>'Zahtevek ostali poklici'!I23&amp;"-"&amp;'Zahtevek ostali poklici'!J23</f>
        <v>-</v>
      </c>
      <c r="J19" s="79">
        <f>'Zahtevek ostali poklici'!D23</f>
        <v>0</v>
      </c>
    </row>
    <row r="20" spans="1:10" ht="14.25" customHeight="1" x14ac:dyDescent="0.2">
      <c r="A20" s="73">
        <f>Rezime!$C$8</f>
        <v>0</v>
      </c>
      <c r="B20" s="73">
        <f>Rezime!$C$10</f>
        <v>0</v>
      </c>
      <c r="C20" s="83">
        <f>'Zahtevek ostali poklici'!A24</f>
        <v>0</v>
      </c>
      <c r="D20" s="83">
        <f>'Zahtevek ostali poklici'!B24</f>
        <v>0</v>
      </c>
      <c r="E20" s="83">
        <f>'Zahtevek ostali poklici'!C24</f>
        <v>0</v>
      </c>
      <c r="F20" s="73">
        <f>'Zahtevek ostali poklici'!E24</f>
        <v>0</v>
      </c>
      <c r="G20" s="73">
        <f>'Zahtevek ostali poklici'!F24</f>
        <v>0</v>
      </c>
      <c r="H20" s="81" t="str">
        <f>'Zahtevek ostali poklici'!G24&amp;"-"&amp;'Zahtevek ostali poklici'!H24</f>
        <v>-</v>
      </c>
      <c r="I20" s="81" t="str">
        <f>'Zahtevek ostali poklici'!I24&amp;"-"&amp;'Zahtevek ostali poklici'!J24</f>
        <v>-</v>
      </c>
      <c r="J20" s="79">
        <f>'Zahtevek ostali poklici'!D24</f>
        <v>0</v>
      </c>
    </row>
    <row r="21" spans="1:10" ht="14.25" customHeight="1" x14ac:dyDescent="0.2">
      <c r="A21" s="73">
        <f>Rezime!$C$8</f>
        <v>0</v>
      </c>
      <c r="B21" s="73">
        <f>Rezime!$C$10</f>
        <v>0</v>
      </c>
      <c r="C21" s="83">
        <f>'Zahtevek ostali poklici'!A25</f>
        <v>0</v>
      </c>
      <c r="D21" s="83">
        <f>'Zahtevek ostali poklici'!B25</f>
        <v>0</v>
      </c>
      <c r="E21" s="83">
        <f>'Zahtevek ostali poklici'!C25</f>
        <v>0</v>
      </c>
      <c r="F21" s="73">
        <f>'Zahtevek ostali poklici'!E25</f>
        <v>0</v>
      </c>
      <c r="G21" s="73">
        <f>'Zahtevek ostali poklici'!F25</f>
        <v>0</v>
      </c>
      <c r="H21" s="81" t="str">
        <f>'Zahtevek ostali poklici'!G25&amp;"-"&amp;'Zahtevek ostali poklici'!H25</f>
        <v>-</v>
      </c>
      <c r="I21" s="81" t="str">
        <f>'Zahtevek ostali poklici'!I25&amp;"-"&amp;'Zahtevek ostali poklici'!J25</f>
        <v>-</v>
      </c>
      <c r="J21" s="79">
        <f>'Zahtevek ostali poklici'!D25</f>
        <v>0</v>
      </c>
    </row>
    <row r="22" spans="1:10" ht="14.25" customHeight="1" x14ac:dyDescent="0.2">
      <c r="A22" s="73">
        <f>Rezime!$C$8</f>
        <v>0</v>
      </c>
      <c r="B22" s="73">
        <f>Rezime!$C$10</f>
        <v>0</v>
      </c>
      <c r="C22" s="83">
        <f>'Zahtevek ostali poklici'!A26</f>
        <v>0</v>
      </c>
      <c r="D22" s="83">
        <f>'Zahtevek ostali poklici'!B26</f>
        <v>0</v>
      </c>
      <c r="E22" s="83">
        <f>'Zahtevek ostali poklici'!C26</f>
        <v>0</v>
      </c>
      <c r="F22" s="73">
        <f>'Zahtevek ostali poklici'!E26</f>
        <v>0</v>
      </c>
      <c r="G22" s="73">
        <f>'Zahtevek ostali poklici'!F26</f>
        <v>0</v>
      </c>
      <c r="H22" s="81" t="str">
        <f>'Zahtevek ostali poklici'!G26&amp;"-"&amp;'Zahtevek ostali poklici'!H26</f>
        <v>-</v>
      </c>
      <c r="I22" s="81" t="str">
        <f>'Zahtevek ostali poklici'!I26&amp;"-"&amp;'Zahtevek ostali poklici'!J26</f>
        <v>-</v>
      </c>
      <c r="J22" s="79">
        <f>'Zahtevek ostali poklici'!D26</f>
        <v>0</v>
      </c>
    </row>
    <row r="23" spans="1:10" ht="14.25" customHeight="1" x14ac:dyDescent="0.2">
      <c r="A23" s="73">
        <f>Rezime!$C$8</f>
        <v>0</v>
      </c>
      <c r="B23" s="73">
        <f>Rezime!$C$10</f>
        <v>0</v>
      </c>
      <c r="C23" s="83">
        <f>'Zahtevek ostali poklici'!A27</f>
        <v>0</v>
      </c>
      <c r="D23" s="83">
        <f>'Zahtevek ostali poklici'!B27</f>
        <v>0</v>
      </c>
      <c r="E23" s="83">
        <f>'Zahtevek ostali poklici'!C27</f>
        <v>0</v>
      </c>
      <c r="F23" s="73">
        <f>'Zahtevek ostali poklici'!E27</f>
        <v>0</v>
      </c>
      <c r="G23" s="73">
        <f>'Zahtevek ostali poklici'!F27</f>
        <v>0</v>
      </c>
      <c r="H23" s="81" t="str">
        <f>'Zahtevek ostali poklici'!G27&amp;"-"&amp;'Zahtevek ostali poklici'!H27</f>
        <v>-</v>
      </c>
      <c r="I23" s="81" t="str">
        <f>'Zahtevek ostali poklici'!I27&amp;"-"&amp;'Zahtevek ostali poklici'!J27</f>
        <v>-</v>
      </c>
      <c r="J23" s="79">
        <f>'Zahtevek ostali poklici'!D27</f>
        <v>0</v>
      </c>
    </row>
    <row r="24" spans="1:10" ht="14.25" customHeight="1" x14ac:dyDescent="0.2">
      <c r="A24" s="73">
        <f>Rezime!$C$8</f>
        <v>0</v>
      </c>
      <c r="B24" s="73">
        <f>Rezime!$C$10</f>
        <v>0</v>
      </c>
      <c r="C24" s="83">
        <f>'Zahtevek ostali poklici'!A28</f>
        <v>0</v>
      </c>
      <c r="D24" s="83">
        <f>'Zahtevek ostali poklici'!B28</f>
        <v>0</v>
      </c>
      <c r="E24" s="83">
        <f>'Zahtevek ostali poklici'!C28</f>
        <v>0</v>
      </c>
      <c r="F24" s="73">
        <f>'Zahtevek ostali poklici'!E28</f>
        <v>0</v>
      </c>
      <c r="G24" s="73">
        <f>'Zahtevek ostali poklici'!F28</f>
        <v>0</v>
      </c>
      <c r="H24" s="81" t="str">
        <f>'Zahtevek ostali poklici'!G28&amp;"-"&amp;'Zahtevek ostali poklici'!H28</f>
        <v>-</v>
      </c>
      <c r="I24" s="81" t="str">
        <f>'Zahtevek ostali poklici'!I28&amp;"-"&amp;'Zahtevek ostali poklici'!J28</f>
        <v>-</v>
      </c>
      <c r="J24" s="79">
        <f>'Zahtevek ostali poklici'!D28</f>
        <v>0</v>
      </c>
    </row>
    <row r="25" spans="1:10" ht="14.25" customHeight="1" x14ac:dyDescent="0.2">
      <c r="A25" s="73">
        <f>Rezime!$C$8</f>
        <v>0</v>
      </c>
      <c r="B25" s="73">
        <f>Rezime!$C$10</f>
        <v>0</v>
      </c>
      <c r="C25" s="83">
        <f>'Zahtevek ostali poklici'!A29</f>
        <v>0</v>
      </c>
      <c r="D25" s="83">
        <f>'Zahtevek ostali poklici'!B29</f>
        <v>0</v>
      </c>
      <c r="E25" s="83">
        <f>'Zahtevek ostali poklici'!C29</f>
        <v>0</v>
      </c>
      <c r="F25" s="73">
        <f>'Zahtevek ostali poklici'!E29</f>
        <v>0</v>
      </c>
      <c r="G25" s="73">
        <f>'Zahtevek ostali poklici'!F29</f>
        <v>0</v>
      </c>
      <c r="H25" s="81" t="str">
        <f>'Zahtevek ostali poklici'!G29&amp;"-"&amp;'Zahtevek ostali poklici'!H29</f>
        <v>-</v>
      </c>
      <c r="I25" s="81" t="str">
        <f>'Zahtevek ostali poklici'!I29&amp;"-"&amp;'Zahtevek ostali poklici'!J29</f>
        <v>-</v>
      </c>
      <c r="J25" s="79">
        <f>'Zahtevek ostali poklici'!D29</f>
        <v>0</v>
      </c>
    </row>
    <row r="26" spans="1:10" ht="14.25" customHeight="1" x14ac:dyDescent="0.2">
      <c r="A26" s="73">
        <f>Rezime!$C$8</f>
        <v>0</v>
      </c>
      <c r="B26" s="73">
        <f>Rezime!$C$10</f>
        <v>0</v>
      </c>
      <c r="C26" s="83">
        <f>'Zahtevek ostali poklici'!A30</f>
        <v>0</v>
      </c>
      <c r="D26" s="83">
        <f>'Zahtevek ostali poklici'!B30</f>
        <v>0</v>
      </c>
      <c r="E26" s="83">
        <f>'Zahtevek ostali poklici'!C30</f>
        <v>0</v>
      </c>
      <c r="F26" s="73">
        <f>'Zahtevek ostali poklici'!E30</f>
        <v>0</v>
      </c>
      <c r="G26" s="73">
        <f>'Zahtevek ostali poklici'!F30</f>
        <v>0</v>
      </c>
      <c r="H26" s="81" t="str">
        <f>'Zahtevek ostali poklici'!G30&amp;"-"&amp;'Zahtevek ostali poklici'!H30</f>
        <v>-</v>
      </c>
      <c r="I26" s="81" t="str">
        <f>'Zahtevek ostali poklici'!I30&amp;"-"&amp;'Zahtevek ostali poklici'!J30</f>
        <v>-</v>
      </c>
      <c r="J26" s="79">
        <f>'Zahtevek ostali poklici'!D30</f>
        <v>0</v>
      </c>
    </row>
    <row r="27" spans="1:10" ht="14.25" customHeight="1" x14ac:dyDescent="0.2">
      <c r="A27" s="73">
        <f>Rezime!$C$8</f>
        <v>0</v>
      </c>
      <c r="B27" s="73">
        <f>Rezime!$C$10</f>
        <v>0</v>
      </c>
      <c r="C27" s="83">
        <f>'Zahtevek ostali poklici'!A31</f>
        <v>0</v>
      </c>
      <c r="D27" s="83">
        <f>'Zahtevek ostali poklici'!B31</f>
        <v>0</v>
      </c>
      <c r="E27" s="83">
        <f>'Zahtevek ostali poklici'!C31</f>
        <v>0</v>
      </c>
      <c r="F27" s="73">
        <f>'Zahtevek ostali poklici'!E31</f>
        <v>0</v>
      </c>
      <c r="G27" s="73">
        <f>'Zahtevek ostali poklici'!F31</f>
        <v>0</v>
      </c>
      <c r="H27" s="81" t="str">
        <f>'Zahtevek ostali poklici'!G31&amp;"-"&amp;'Zahtevek ostali poklici'!H31</f>
        <v>-</v>
      </c>
      <c r="I27" s="81" t="str">
        <f>'Zahtevek ostali poklici'!I31&amp;"-"&amp;'Zahtevek ostali poklici'!J31</f>
        <v>-</v>
      </c>
      <c r="J27" s="79">
        <f>'Zahtevek ostali poklici'!D31</f>
        <v>0</v>
      </c>
    </row>
    <row r="28" spans="1:10" ht="14.25" customHeight="1" x14ac:dyDescent="0.2">
      <c r="A28" s="73">
        <f>Rezime!$C$8</f>
        <v>0</v>
      </c>
      <c r="B28" s="73">
        <f>Rezime!$C$10</f>
        <v>0</v>
      </c>
      <c r="C28" s="83">
        <f>'Zahtevek ostali poklici'!A32</f>
        <v>0</v>
      </c>
      <c r="D28" s="83">
        <f>'Zahtevek ostali poklici'!B32</f>
        <v>0</v>
      </c>
      <c r="E28" s="83">
        <f>'Zahtevek ostali poklici'!C32</f>
        <v>0</v>
      </c>
      <c r="F28" s="73">
        <f>'Zahtevek ostali poklici'!E32</f>
        <v>0</v>
      </c>
      <c r="G28" s="73">
        <f>'Zahtevek ostali poklici'!F32</f>
        <v>0</v>
      </c>
      <c r="H28" s="81" t="str">
        <f>'Zahtevek ostali poklici'!G32&amp;"-"&amp;'Zahtevek ostali poklici'!H32</f>
        <v>-</v>
      </c>
      <c r="I28" s="81" t="str">
        <f>'Zahtevek ostali poklici'!I32&amp;"-"&amp;'Zahtevek ostali poklici'!J32</f>
        <v>-</v>
      </c>
      <c r="J28" s="79">
        <f>'Zahtevek ostali poklici'!D32</f>
        <v>0</v>
      </c>
    </row>
    <row r="29" spans="1:10" ht="14.25" customHeight="1" x14ac:dyDescent="0.2">
      <c r="A29" s="73">
        <f>Rezime!$C$8</f>
        <v>0</v>
      </c>
      <c r="B29" s="73">
        <f>Rezime!$C$10</f>
        <v>0</v>
      </c>
      <c r="C29" s="83">
        <f>'Zahtevek ostali poklici'!A33</f>
        <v>0</v>
      </c>
      <c r="D29" s="83">
        <f>'Zahtevek ostali poklici'!B33</f>
        <v>0</v>
      </c>
      <c r="E29" s="83">
        <f>'Zahtevek ostali poklici'!C33</f>
        <v>0</v>
      </c>
      <c r="F29" s="73">
        <f>'Zahtevek ostali poklici'!E33</f>
        <v>0</v>
      </c>
      <c r="G29" s="73">
        <f>'Zahtevek ostali poklici'!F33</f>
        <v>0</v>
      </c>
      <c r="H29" s="81" t="str">
        <f>'Zahtevek ostali poklici'!G33&amp;"-"&amp;'Zahtevek ostali poklici'!H33</f>
        <v>-</v>
      </c>
      <c r="I29" s="81" t="str">
        <f>'Zahtevek ostali poklici'!I33&amp;"-"&amp;'Zahtevek ostali poklici'!J33</f>
        <v>-</v>
      </c>
      <c r="J29" s="79">
        <f>'Zahtevek ostali poklici'!D33</f>
        <v>0</v>
      </c>
    </row>
    <row r="30" spans="1:10" ht="14.25" customHeight="1" x14ac:dyDescent="0.2">
      <c r="A30" s="73">
        <f>Rezime!$C$8</f>
        <v>0</v>
      </c>
      <c r="B30" s="73">
        <f>Rezime!$C$10</f>
        <v>0</v>
      </c>
      <c r="C30" s="83">
        <f>'Zahtevek ostali poklici'!A34</f>
        <v>0</v>
      </c>
      <c r="D30" s="83">
        <f>'Zahtevek ostali poklici'!B34</f>
        <v>0</v>
      </c>
      <c r="E30" s="83">
        <f>'Zahtevek ostali poklici'!C34</f>
        <v>0</v>
      </c>
      <c r="F30" s="73">
        <f>'Zahtevek ostali poklici'!E34</f>
        <v>0</v>
      </c>
      <c r="G30" s="73">
        <f>'Zahtevek ostali poklici'!F34</f>
        <v>0</v>
      </c>
      <c r="H30" s="81" t="str">
        <f>'Zahtevek ostali poklici'!G34&amp;"-"&amp;'Zahtevek ostali poklici'!H34</f>
        <v>-</v>
      </c>
      <c r="I30" s="81" t="str">
        <f>'Zahtevek ostali poklici'!I34&amp;"-"&amp;'Zahtevek ostali poklici'!J34</f>
        <v>-</v>
      </c>
      <c r="J30" s="79">
        <f>'Zahtevek ostali poklici'!D34</f>
        <v>0</v>
      </c>
    </row>
    <row r="31" spans="1:10" ht="14.25" customHeight="1" x14ac:dyDescent="0.2">
      <c r="A31" s="73">
        <f>Rezime!$C$8</f>
        <v>0</v>
      </c>
      <c r="B31" s="73">
        <f>Rezime!$C$10</f>
        <v>0</v>
      </c>
      <c r="C31" s="83">
        <f>'Zahtevek ostali poklici'!A35</f>
        <v>0</v>
      </c>
      <c r="D31" s="83">
        <f>'Zahtevek ostali poklici'!B35</f>
        <v>0</v>
      </c>
      <c r="E31" s="83">
        <f>'Zahtevek ostali poklici'!C35</f>
        <v>0</v>
      </c>
      <c r="F31" s="73">
        <f>'Zahtevek ostali poklici'!E35</f>
        <v>0</v>
      </c>
      <c r="G31" s="73">
        <f>'Zahtevek ostali poklici'!F35</f>
        <v>0</v>
      </c>
      <c r="H31" s="81" t="str">
        <f>'Zahtevek ostali poklici'!G35&amp;"-"&amp;'Zahtevek ostali poklici'!H35</f>
        <v>-</v>
      </c>
      <c r="I31" s="81" t="str">
        <f>'Zahtevek ostali poklici'!I35&amp;"-"&amp;'Zahtevek ostali poklici'!J35</f>
        <v>-</v>
      </c>
      <c r="J31" s="79">
        <f>'Zahtevek ostali poklici'!D35</f>
        <v>0</v>
      </c>
    </row>
    <row r="32" spans="1:10" ht="14.25" customHeight="1" thickBot="1" x14ac:dyDescent="0.25">
      <c r="A32" s="84">
        <f>Rezime!$C$8</f>
        <v>0</v>
      </c>
      <c r="B32" s="84">
        <f>Rezime!$C$10</f>
        <v>0</v>
      </c>
      <c r="C32" s="85">
        <f>'Zahtevek ostali poklici'!A36</f>
        <v>0</v>
      </c>
      <c r="D32" s="85">
        <f>'Zahtevek ostali poklici'!B36</f>
        <v>0</v>
      </c>
      <c r="E32" s="85">
        <f>'Zahtevek ostali poklici'!C36</f>
        <v>0</v>
      </c>
      <c r="F32" s="84">
        <f>'Zahtevek ostali poklici'!E36</f>
        <v>0</v>
      </c>
      <c r="G32" s="84">
        <f>'Zahtevek ostali poklici'!F36</f>
        <v>0</v>
      </c>
      <c r="H32" s="86" t="str">
        <f>'Zahtevek ostali poklici'!G36&amp;"-"&amp;'Zahtevek ostali poklici'!H36</f>
        <v>-</v>
      </c>
      <c r="I32" s="86" t="str">
        <f>'Zahtevek ostali poklici'!I36&amp;"-"&amp;'Zahtevek ostali poklici'!J36</f>
        <v>-</v>
      </c>
      <c r="J32" s="87">
        <f>'Zahtevek ostali poklici'!D36</f>
        <v>0</v>
      </c>
    </row>
    <row r="33" spans="1:10" ht="14.25" customHeight="1" x14ac:dyDescent="0.2">
      <c r="A33" s="78">
        <f>Rezime!$C$8</f>
        <v>0</v>
      </c>
      <c r="B33" s="78">
        <f>Rezime!$C$10</f>
        <v>0</v>
      </c>
      <c r="C33" s="80">
        <f>'Zahtevek zobozdravniki'!A7</f>
        <v>0</v>
      </c>
      <c r="D33" s="80" t="str">
        <f>'Zahtevek zobozdravniki'!B7</f>
        <v/>
      </c>
      <c r="E33" s="80">
        <f>'Zahtevek zobozdravniki'!C7</f>
        <v>0</v>
      </c>
      <c r="F33" s="78">
        <f>'Zahtevek zobozdravniki'!E7</f>
        <v>0</v>
      </c>
      <c r="G33" s="78">
        <f>'Zahtevek zobozdravniki'!F7</f>
        <v>0</v>
      </c>
      <c r="H33" s="81" t="str">
        <f>'Zahtevek zobozdravniki'!G7&amp;"-"&amp;'Zahtevek zobozdravniki'!H7</f>
        <v>-</v>
      </c>
      <c r="I33" s="81" t="str">
        <f>'Zahtevek zobozdravniki'!I7&amp;"-"&amp;'Zahtevek zobozdravniki'!J7</f>
        <v>-</v>
      </c>
      <c r="J33" s="82">
        <f>'Zahtevek zobozdravniki'!D7</f>
        <v>0</v>
      </c>
    </row>
    <row r="34" spans="1:10" ht="14.25" customHeight="1" x14ac:dyDescent="0.2">
      <c r="A34" s="73">
        <f>Rezime!$C$8</f>
        <v>0</v>
      </c>
      <c r="B34" s="73">
        <f>Rezime!$C$10</f>
        <v>0</v>
      </c>
      <c r="C34" s="83">
        <f>'Zahtevek zobozdravniki'!A8</f>
        <v>0</v>
      </c>
      <c r="D34" s="83" t="str">
        <f>'Zahtevek zobozdravniki'!B8</f>
        <v/>
      </c>
      <c r="E34" s="83">
        <f>'Zahtevek zobozdravniki'!C8</f>
        <v>0</v>
      </c>
      <c r="F34" s="73">
        <f>'Zahtevek zobozdravniki'!E8</f>
        <v>0</v>
      </c>
      <c r="G34" s="73">
        <f>'Zahtevek zobozdravniki'!F8</f>
        <v>0</v>
      </c>
      <c r="H34" s="81" t="str">
        <f>'Zahtevek zobozdravniki'!G8&amp;"-"&amp;'Zahtevek zobozdravniki'!H8</f>
        <v>-</v>
      </c>
      <c r="I34" s="81" t="str">
        <f>'Zahtevek zobozdravniki'!I8&amp;"-"&amp;'Zahtevek zobozdravniki'!J8</f>
        <v>-</v>
      </c>
      <c r="J34" s="79">
        <f>'Zahtevek zobozdravniki'!D8</f>
        <v>0</v>
      </c>
    </row>
    <row r="35" spans="1:10" ht="14.25" customHeight="1" x14ac:dyDescent="0.2">
      <c r="A35" s="73">
        <f>Rezime!$C$8</f>
        <v>0</v>
      </c>
      <c r="B35" s="73">
        <f>Rezime!$C$10</f>
        <v>0</v>
      </c>
      <c r="C35" s="83">
        <f>'Zahtevek zobozdravniki'!A9</f>
        <v>0</v>
      </c>
      <c r="D35" s="83" t="str">
        <f>'Zahtevek zobozdravniki'!B9</f>
        <v/>
      </c>
      <c r="E35" s="83">
        <f>'Zahtevek zobozdravniki'!C9</f>
        <v>0</v>
      </c>
      <c r="F35" s="73">
        <f>'Zahtevek zobozdravniki'!E9</f>
        <v>0</v>
      </c>
      <c r="G35" s="73">
        <f>'Zahtevek zobozdravniki'!F9</f>
        <v>0</v>
      </c>
      <c r="H35" s="81" t="str">
        <f>'Zahtevek zobozdravniki'!G9&amp;"-"&amp;'Zahtevek zobozdravniki'!H9</f>
        <v>-</v>
      </c>
      <c r="I35" s="81" t="str">
        <f>'Zahtevek zobozdravniki'!I9&amp;"-"&amp;'Zahtevek zobozdravniki'!J9</f>
        <v>-</v>
      </c>
      <c r="J35" s="79">
        <f>'Zahtevek zobozdravniki'!D9</f>
        <v>0</v>
      </c>
    </row>
    <row r="36" spans="1:10" ht="14.25" customHeight="1" x14ac:dyDescent="0.2">
      <c r="A36" s="73">
        <f>Rezime!$C$8</f>
        <v>0</v>
      </c>
      <c r="B36" s="73">
        <f>Rezime!$C$10</f>
        <v>0</v>
      </c>
      <c r="C36" s="83">
        <f>'Zahtevek zobozdravniki'!A10</f>
        <v>0</v>
      </c>
      <c r="D36" s="83" t="str">
        <f>'Zahtevek zobozdravniki'!B10</f>
        <v/>
      </c>
      <c r="E36" s="83">
        <f>'Zahtevek zobozdravniki'!C10</f>
        <v>0</v>
      </c>
      <c r="F36" s="73">
        <f>'Zahtevek zobozdravniki'!E10</f>
        <v>0</v>
      </c>
      <c r="G36" s="73">
        <f>'Zahtevek zobozdravniki'!F10</f>
        <v>0</v>
      </c>
      <c r="H36" s="81" t="str">
        <f>'Zahtevek zobozdravniki'!G10&amp;"-"&amp;'Zahtevek zobozdravniki'!H10</f>
        <v>-</v>
      </c>
      <c r="I36" s="81" t="str">
        <f>'Zahtevek zobozdravniki'!I10&amp;"-"&amp;'Zahtevek zobozdravniki'!J10</f>
        <v>-</v>
      </c>
      <c r="J36" s="79">
        <f>'Zahtevek zobozdravniki'!D10</f>
        <v>0</v>
      </c>
    </row>
    <row r="37" spans="1:10" ht="14.25" customHeight="1" x14ac:dyDescent="0.2">
      <c r="A37" s="73">
        <f>Rezime!$C$8</f>
        <v>0</v>
      </c>
      <c r="B37" s="73">
        <f>Rezime!$C$10</f>
        <v>0</v>
      </c>
      <c r="C37" s="83">
        <f>'Zahtevek zobozdravniki'!A11</f>
        <v>0</v>
      </c>
      <c r="D37" s="83" t="str">
        <f>'Zahtevek zobozdravniki'!B11</f>
        <v/>
      </c>
      <c r="E37" s="83">
        <f>'Zahtevek zobozdravniki'!C11</f>
        <v>0</v>
      </c>
      <c r="F37" s="73">
        <f>'Zahtevek zobozdravniki'!E11</f>
        <v>0</v>
      </c>
      <c r="G37" s="73">
        <f>'Zahtevek zobozdravniki'!F11</f>
        <v>0</v>
      </c>
      <c r="H37" s="81" t="str">
        <f>'Zahtevek zobozdravniki'!G11&amp;"-"&amp;'Zahtevek zobozdravniki'!H11</f>
        <v>-</v>
      </c>
      <c r="I37" s="81" t="str">
        <f>'Zahtevek zobozdravniki'!I11&amp;"-"&amp;'Zahtevek zobozdravniki'!J11</f>
        <v>-</v>
      </c>
      <c r="J37" s="79">
        <f>'Zahtevek zobozdravniki'!D11</f>
        <v>0</v>
      </c>
    </row>
    <row r="38" spans="1:10" ht="14.25" customHeight="1" x14ac:dyDescent="0.2">
      <c r="A38" s="73">
        <f>Rezime!$C$8</f>
        <v>0</v>
      </c>
      <c r="B38" s="73">
        <f>Rezime!$C$10</f>
        <v>0</v>
      </c>
      <c r="C38" s="83">
        <f>'Zahtevek zobozdravniki'!A12</f>
        <v>0</v>
      </c>
      <c r="D38" s="83" t="str">
        <f>'Zahtevek zobozdravniki'!B12</f>
        <v/>
      </c>
      <c r="E38" s="83">
        <f>'Zahtevek zobozdravniki'!C12</f>
        <v>0</v>
      </c>
      <c r="F38" s="73">
        <f>'Zahtevek zobozdravniki'!E12</f>
        <v>0</v>
      </c>
      <c r="G38" s="73">
        <f>'Zahtevek zobozdravniki'!F12</f>
        <v>0</v>
      </c>
      <c r="H38" s="81" t="str">
        <f>'Zahtevek zobozdravniki'!G12&amp;"-"&amp;'Zahtevek zobozdravniki'!H12</f>
        <v>-</v>
      </c>
      <c r="I38" s="81" t="str">
        <f>'Zahtevek zobozdravniki'!I12&amp;"-"&amp;'Zahtevek zobozdravniki'!J12</f>
        <v>-</v>
      </c>
      <c r="J38" s="79">
        <f>'Zahtevek zobozdravniki'!D12</f>
        <v>0</v>
      </c>
    </row>
    <row r="39" spans="1:10" ht="14.25" customHeight="1" x14ac:dyDescent="0.2">
      <c r="A39" s="73">
        <f>Rezime!$C$8</f>
        <v>0</v>
      </c>
      <c r="B39" s="73">
        <f>Rezime!$C$10</f>
        <v>0</v>
      </c>
      <c r="C39" s="83">
        <f>'Zahtevek zobozdravniki'!A13</f>
        <v>0</v>
      </c>
      <c r="D39" s="83" t="str">
        <f>'Zahtevek zobozdravniki'!B13</f>
        <v/>
      </c>
      <c r="E39" s="83">
        <f>'Zahtevek zobozdravniki'!C13</f>
        <v>0</v>
      </c>
      <c r="F39" s="73">
        <f>'Zahtevek zobozdravniki'!E13</f>
        <v>0</v>
      </c>
      <c r="G39" s="73">
        <f>'Zahtevek zobozdravniki'!F13</f>
        <v>0</v>
      </c>
      <c r="H39" s="81" t="str">
        <f>'Zahtevek zobozdravniki'!G13&amp;"-"&amp;'Zahtevek zobozdravniki'!H13</f>
        <v>-</v>
      </c>
      <c r="I39" s="81" t="str">
        <f>'Zahtevek zobozdravniki'!I13&amp;"-"&amp;'Zahtevek zobozdravniki'!J13</f>
        <v>-</v>
      </c>
      <c r="J39" s="79">
        <f>'Zahtevek zobozdravniki'!D13</f>
        <v>0</v>
      </c>
    </row>
    <row r="40" spans="1:10" ht="14.25" customHeight="1" x14ac:dyDescent="0.2">
      <c r="A40" s="73">
        <f>Rezime!$C$8</f>
        <v>0</v>
      </c>
      <c r="B40" s="73">
        <f>Rezime!$C$10</f>
        <v>0</v>
      </c>
      <c r="C40" s="83">
        <f>'Zahtevek zobozdravniki'!A14</f>
        <v>0</v>
      </c>
      <c r="D40" s="83" t="str">
        <f>'Zahtevek zobozdravniki'!B14</f>
        <v/>
      </c>
      <c r="E40" s="83">
        <f>'Zahtevek zobozdravniki'!C14</f>
        <v>0</v>
      </c>
      <c r="F40" s="73">
        <f>'Zahtevek zobozdravniki'!E14</f>
        <v>0</v>
      </c>
      <c r="G40" s="73">
        <f>'Zahtevek zobozdravniki'!F14</f>
        <v>0</v>
      </c>
      <c r="H40" s="81" t="str">
        <f>'Zahtevek zobozdravniki'!G14&amp;"-"&amp;'Zahtevek zobozdravniki'!H14</f>
        <v>-</v>
      </c>
      <c r="I40" s="81" t="str">
        <f>'Zahtevek zobozdravniki'!I14&amp;"-"&amp;'Zahtevek zobozdravniki'!J14</f>
        <v>-</v>
      </c>
      <c r="J40" s="79">
        <f>'Zahtevek zobozdravniki'!D14</f>
        <v>0</v>
      </c>
    </row>
    <row r="41" spans="1:10" ht="14.25" customHeight="1" x14ac:dyDescent="0.2">
      <c r="A41" s="73">
        <f>Rezime!$C$8</f>
        <v>0</v>
      </c>
      <c r="B41" s="73">
        <f>Rezime!$C$10</f>
        <v>0</v>
      </c>
      <c r="C41" s="83">
        <f>'Zahtevek zobozdravniki'!A15</f>
        <v>0</v>
      </c>
      <c r="D41" s="83" t="str">
        <f>'Zahtevek zobozdravniki'!B15</f>
        <v/>
      </c>
      <c r="E41" s="83">
        <f>'Zahtevek zobozdravniki'!C15</f>
        <v>0</v>
      </c>
      <c r="F41" s="73">
        <f>'Zahtevek zobozdravniki'!E15</f>
        <v>0</v>
      </c>
      <c r="G41" s="73">
        <f>'Zahtevek zobozdravniki'!F15</f>
        <v>0</v>
      </c>
      <c r="H41" s="81" t="str">
        <f>'Zahtevek zobozdravniki'!G15&amp;"-"&amp;'Zahtevek zobozdravniki'!H15</f>
        <v>-</v>
      </c>
      <c r="I41" s="81" t="str">
        <f>'Zahtevek zobozdravniki'!I15&amp;"-"&amp;'Zahtevek zobozdravniki'!J15</f>
        <v>-</v>
      </c>
      <c r="J41" s="79">
        <f>'Zahtevek zobozdravniki'!D15</f>
        <v>0</v>
      </c>
    </row>
    <row r="42" spans="1:10" ht="14.25" customHeight="1" x14ac:dyDescent="0.2">
      <c r="A42" s="73">
        <f>Rezime!$C$8</f>
        <v>0</v>
      </c>
      <c r="B42" s="73">
        <f>Rezime!$C$10</f>
        <v>0</v>
      </c>
      <c r="C42" s="83">
        <f>'Zahtevek zobozdravniki'!A16</f>
        <v>0</v>
      </c>
      <c r="D42" s="83" t="str">
        <f>'Zahtevek zobozdravniki'!B16</f>
        <v/>
      </c>
      <c r="E42" s="83">
        <f>'Zahtevek zobozdravniki'!C16</f>
        <v>0</v>
      </c>
      <c r="F42" s="73">
        <f>'Zahtevek zobozdravniki'!E16</f>
        <v>0</v>
      </c>
      <c r="G42" s="73">
        <f>'Zahtevek zobozdravniki'!F16</f>
        <v>0</v>
      </c>
      <c r="H42" s="81" t="str">
        <f>'Zahtevek zobozdravniki'!G16&amp;"-"&amp;'Zahtevek zobozdravniki'!H16</f>
        <v>-</v>
      </c>
      <c r="I42" s="81" t="str">
        <f>'Zahtevek zobozdravniki'!I16&amp;"-"&amp;'Zahtevek zobozdravniki'!J16</f>
        <v>-</v>
      </c>
      <c r="J42" s="79">
        <f>'Zahtevek zobozdravniki'!D16</f>
        <v>0</v>
      </c>
    </row>
    <row r="43" spans="1:10" ht="14.25" customHeight="1" x14ac:dyDescent="0.2">
      <c r="A43" s="73">
        <f>Rezime!$C$8</f>
        <v>0</v>
      </c>
      <c r="B43" s="73">
        <f>Rezime!$C$10</f>
        <v>0</v>
      </c>
      <c r="C43" s="83">
        <f>'Zahtevek zobozdravniki'!A17</f>
        <v>0</v>
      </c>
      <c r="D43" s="83" t="str">
        <f>'Zahtevek zobozdravniki'!B17</f>
        <v/>
      </c>
      <c r="E43" s="83">
        <f>'Zahtevek zobozdravniki'!C17</f>
        <v>0</v>
      </c>
      <c r="F43" s="73">
        <f>'Zahtevek zobozdravniki'!E17</f>
        <v>0</v>
      </c>
      <c r="G43" s="73">
        <f>'Zahtevek zobozdravniki'!F17</f>
        <v>0</v>
      </c>
      <c r="H43" s="81" t="str">
        <f>'Zahtevek zobozdravniki'!G17&amp;"-"&amp;'Zahtevek zobozdravniki'!H17</f>
        <v>-</v>
      </c>
      <c r="I43" s="81" t="str">
        <f>'Zahtevek zobozdravniki'!I17&amp;"-"&amp;'Zahtevek zobozdravniki'!J17</f>
        <v>-</v>
      </c>
      <c r="J43" s="79">
        <f>'Zahtevek zobozdravniki'!D17</f>
        <v>0</v>
      </c>
    </row>
    <row r="44" spans="1:10" ht="14.25" customHeight="1" x14ac:dyDescent="0.2">
      <c r="A44" s="73">
        <f>Rezime!$C$8</f>
        <v>0</v>
      </c>
      <c r="B44" s="73">
        <f>Rezime!$C$10</f>
        <v>0</v>
      </c>
      <c r="C44" s="83">
        <f>'Zahtevek zobozdravniki'!A18</f>
        <v>0</v>
      </c>
      <c r="D44" s="83" t="str">
        <f>'Zahtevek zobozdravniki'!B18</f>
        <v/>
      </c>
      <c r="E44" s="83">
        <f>'Zahtevek zobozdravniki'!C18</f>
        <v>0</v>
      </c>
      <c r="F44" s="73">
        <f>'Zahtevek zobozdravniki'!E18</f>
        <v>0</v>
      </c>
      <c r="G44" s="73">
        <f>'Zahtevek zobozdravniki'!F18</f>
        <v>0</v>
      </c>
      <c r="H44" s="81" t="str">
        <f>'Zahtevek zobozdravniki'!G18&amp;"-"&amp;'Zahtevek zobozdravniki'!H18</f>
        <v>-</v>
      </c>
      <c r="I44" s="81" t="str">
        <f>'Zahtevek zobozdravniki'!I18&amp;"-"&amp;'Zahtevek zobozdravniki'!J18</f>
        <v>-</v>
      </c>
      <c r="J44" s="79">
        <f>'Zahtevek zobozdravniki'!D18</f>
        <v>0</v>
      </c>
    </row>
    <row r="45" spans="1:10" ht="14.25" customHeight="1" x14ac:dyDescent="0.2">
      <c r="A45" s="73">
        <f>Rezime!$C$8</f>
        <v>0</v>
      </c>
      <c r="B45" s="73">
        <f>Rezime!$C$10</f>
        <v>0</v>
      </c>
      <c r="C45" s="83">
        <f>'Zahtevek zobozdravniki'!A19</f>
        <v>0</v>
      </c>
      <c r="D45" s="83" t="str">
        <f>'Zahtevek zobozdravniki'!B19</f>
        <v/>
      </c>
      <c r="E45" s="83">
        <f>'Zahtevek zobozdravniki'!C19</f>
        <v>0</v>
      </c>
      <c r="F45" s="73">
        <f>'Zahtevek zobozdravniki'!E19</f>
        <v>0</v>
      </c>
      <c r="G45" s="73">
        <f>'Zahtevek zobozdravniki'!F19</f>
        <v>0</v>
      </c>
      <c r="H45" s="81" t="str">
        <f>'Zahtevek zobozdravniki'!G19&amp;"-"&amp;'Zahtevek zobozdravniki'!H19</f>
        <v>-</v>
      </c>
      <c r="I45" s="81" t="str">
        <f>'Zahtevek zobozdravniki'!I19&amp;"-"&amp;'Zahtevek zobozdravniki'!J19</f>
        <v>-</v>
      </c>
      <c r="J45" s="79">
        <f>'Zahtevek zobozdravniki'!D19</f>
        <v>0</v>
      </c>
    </row>
    <row r="46" spans="1:10" ht="14.25" customHeight="1" x14ac:dyDescent="0.2">
      <c r="A46" s="73">
        <f>Rezime!$C$8</f>
        <v>0</v>
      </c>
      <c r="B46" s="73">
        <f>Rezime!$C$10</f>
        <v>0</v>
      </c>
      <c r="C46" s="83">
        <f>'Zahtevek zobozdravniki'!A20</f>
        <v>0</v>
      </c>
      <c r="D46" s="83" t="str">
        <f>'Zahtevek zobozdravniki'!B20</f>
        <v/>
      </c>
      <c r="E46" s="83">
        <f>'Zahtevek zobozdravniki'!C20</f>
        <v>0</v>
      </c>
      <c r="F46" s="73">
        <f>'Zahtevek zobozdravniki'!E20</f>
        <v>0</v>
      </c>
      <c r="G46" s="73">
        <f>'Zahtevek zobozdravniki'!F20</f>
        <v>0</v>
      </c>
      <c r="H46" s="81" t="str">
        <f>'Zahtevek zobozdravniki'!G20&amp;"-"&amp;'Zahtevek zobozdravniki'!H20</f>
        <v>-</v>
      </c>
      <c r="I46" s="81" t="str">
        <f>'Zahtevek zobozdravniki'!I20&amp;"-"&amp;'Zahtevek zobozdravniki'!J20</f>
        <v>-</v>
      </c>
      <c r="J46" s="79">
        <f>'Zahtevek zobozdravniki'!D20</f>
        <v>0</v>
      </c>
    </row>
    <row r="47" spans="1:10" ht="14.25" customHeight="1" x14ac:dyDescent="0.2">
      <c r="A47" s="73">
        <f>Rezime!$C$8</f>
        <v>0</v>
      </c>
      <c r="B47" s="73">
        <f>Rezime!$C$10</f>
        <v>0</v>
      </c>
      <c r="C47" s="83">
        <f>'Zahtevek zobozdravniki'!A21</f>
        <v>0</v>
      </c>
      <c r="D47" s="83" t="str">
        <f>'Zahtevek zobozdravniki'!B21</f>
        <v/>
      </c>
      <c r="E47" s="83">
        <f>'Zahtevek zobozdravniki'!C21</f>
        <v>0</v>
      </c>
      <c r="F47" s="73">
        <f>'Zahtevek zobozdravniki'!E21</f>
        <v>0</v>
      </c>
      <c r="G47" s="73">
        <f>'Zahtevek zobozdravniki'!F21</f>
        <v>0</v>
      </c>
      <c r="H47" s="81" t="str">
        <f>'Zahtevek zobozdravniki'!G21&amp;"-"&amp;'Zahtevek zobozdravniki'!H21</f>
        <v>-</v>
      </c>
      <c r="I47" s="81" t="str">
        <f>'Zahtevek zobozdravniki'!I21&amp;"-"&amp;'Zahtevek zobozdravniki'!J21</f>
        <v>-</v>
      </c>
      <c r="J47" s="79">
        <f>'Zahtevek zobozdravniki'!D21</f>
        <v>0</v>
      </c>
    </row>
    <row r="48" spans="1:10" ht="14.25" customHeight="1" x14ac:dyDescent="0.2">
      <c r="A48" s="73">
        <f>Rezime!$C$8</f>
        <v>0</v>
      </c>
      <c r="B48" s="73">
        <f>Rezime!$C$10</f>
        <v>0</v>
      </c>
      <c r="C48" s="83">
        <f>'Zahtevek zobozdravniki'!A22</f>
        <v>0</v>
      </c>
      <c r="D48" s="83" t="str">
        <f>'Zahtevek zobozdravniki'!B22</f>
        <v/>
      </c>
      <c r="E48" s="83">
        <f>'Zahtevek zobozdravniki'!C22</f>
        <v>0</v>
      </c>
      <c r="F48" s="73">
        <f>'Zahtevek zobozdravniki'!E22</f>
        <v>0</v>
      </c>
      <c r="G48" s="73">
        <f>'Zahtevek zobozdravniki'!F22</f>
        <v>0</v>
      </c>
      <c r="H48" s="81" t="str">
        <f>'Zahtevek zobozdravniki'!G22&amp;"-"&amp;'Zahtevek zobozdravniki'!H22</f>
        <v>-</v>
      </c>
      <c r="I48" s="81" t="str">
        <f>'Zahtevek zobozdravniki'!I22&amp;"-"&amp;'Zahtevek zobozdravniki'!J22</f>
        <v>-</v>
      </c>
      <c r="J48" s="79">
        <f>'Zahtevek zobozdravniki'!D22</f>
        <v>0</v>
      </c>
    </row>
    <row r="49" spans="1:10" ht="14.25" customHeight="1" x14ac:dyDescent="0.2">
      <c r="A49" s="73">
        <f>Rezime!$C$8</f>
        <v>0</v>
      </c>
      <c r="B49" s="73">
        <f>Rezime!$C$10</f>
        <v>0</v>
      </c>
      <c r="C49" s="83">
        <f>'Zahtevek zobozdravniki'!A23</f>
        <v>0</v>
      </c>
      <c r="D49" s="83" t="str">
        <f>'Zahtevek zobozdravniki'!B23</f>
        <v/>
      </c>
      <c r="E49" s="83">
        <f>'Zahtevek zobozdravniki'!C23</f>
        <v>0</v>
      </c>
      <c r="F49" s="73">
        <f>'Zahtevek zobozdravniki'!E23</f>
        <v>0</v>
      </c>
      <c r="G49" s="73">
        <f>'Zahtevek zobozdravniki'!F23</f>
        <v>0</v>
      </c>
      <c r="H49" s="81" t="str">
        <f>'Zahtevek zobozdravniki'!G23&amp;"-"&amp;'Zahtevek zobozdravniki'!H23</f>
        <v>-</v>
      </c>
      <c r="I49" s="81" t="str">
        <f>'Zahtevek zobozdravniki'!I23&amp;"-"&amp;'Zahtevek zobozdravniki'!J23</f>
        <v>-</v>
      </c>
      <c r="J49" s="79">
        <f>'Zahtevek zobozdravniki'!D23</f>
        <v>0</v>
      </c>
    </row>
    <row r="50" spans="1:10" ht="14.25" customHeight="1" x14ac:dyDescent="0.2">
      <c r="A50" s="73">
        <f>Rezime!$C$8</f>
        <v>0</v>
      </c>
      <c r="B50" s="73">
        <f>Rezime!$C$10</f>
        <v>0</v>
      </c>
      <c r="C50" s="83">
        <f>'Zahtevek zobozdravniki'!A24</f>
        <v>0</v>
      </c>
      <c r="D50" s="83" t="str">
        <f>'Zahtevek zobozdravniki'!B24</f>
        <v/>
      </c>
      <c r="E50" s="83">
        <f>'Zahtevek zobozdravniki'!C24</f>
        <v>0</v>
      </c>
      <c r="F50" s="73">
        <f>'Zahtevek zobozdravniki'!E24</f>
        <v>0</v>
      </c>
      <c r="G50" s="73">
        <f>'Zahtevek zobozdravniki'!F24</f>
        <v>0</v>
      </c>
      <c r="H50" s="81" t="str">
        <f>'Zahtevek zobozdravniki'!G24&amp;"-"&amp;'Zahtevek zobozdravniki'!H24</f>
        <v>-</v>
      </c>
      <c r="I50" s="81" t="str">
        <f>'Zahtevek zobozdravniki'!I24&amp;"-"&amp;'Zahtevek zobozdravniki'!J24</f>
        <v>-</v>
      </c>
      <c r="J50" s="79">
        <f>'Zahtevek zobozdravniki'!D24</f>
        <v>0</v>
      </c>
    </row>
    <row r="51" spans="1:10" ht="14.25" customHeight="1" x14ac:dyDescent="0.2">
      <c r="A51" s="73">
        <f>Rezime!$C$8</f>
        <v>0</v>
      </c>
      <c r="B51" s="73">
        <f>Rezime!$C$10</f>
        <v>0</v>
      </c>
      <c r="C51" s="83">
        <f>'Zahtevek zobozdravniki'!A25</f>
        <v>0</v>
      </c>
      <c r="D51" s="83" t="str">
        <f>'Zahtevek zobozdravniki'!B25</f>
        <v/>
      </c>
      <c r="E51" s="83">
        <f>'Zahtevek zobozdravniki'!C25</f>
        <v>0</v>
      </c>
      <c r="F51" s="73">
        <f>'Zahtevek zobozdravniki'!E25</f>
        <v>0</v>
      </c>
      <c r="G51" s="73">
        <f>'Zahtevek zobozdravniki'!F25</f>
        <v>0</v>
      </c>
      <c r="H51" s="81" t="str">
        <f>'Zahtevek zobozdravniki'!G25&amp;"-"&amp;'Zahtevek zobozdravniki'!H25</f>
        <v>-</v>
      </c>
      <c r="I51" s="81" t="str">
        <f>'Zahtevek zobozdravniki'!I25&amp;"-"&amp;'Zahtevek zobozdravniki'!J25</f>
        <v>-</v>
      </c>
      <c r="J51" s="79">
        <f>'Zahtevek zobozdravniki'!D25</f>
        <v>0</v>
      </c>
    </row>
    <row r="52" spans="1:10" ht="14.25" customHeight="1" x14ac:dyDescent="0.2">
      <c r="A52" s="73">
        <f>Rezime!$C$8</f>
        <v>0</v>
      </c>
      <c r="B52" s="73">
        <f>Rezime!$C$10</f>
        <v>0</v>
      </c>
      <c r="C52" s="83">
        <f>'Zahtevek zobozdravniki'!A26</f>
        <v>0</v>
      </c>
      <c r="D52" s="83" t="str">
        <f>'Zahtevek zobozdravniki'!B26</f>
        <v/>
      </c>
      <c r="E52" s="83">
        <f>'Zahtevek zobozdravniki'!C26</f>
        <v>0</v>
      </c>
      <c r="F52" s="73">
        <f>'Zahtevek zobozdravniki'!E26</f>
        <v>0</v>
      </c>
      <c r="G52" s="73">
        <f>'Zahtevek zobozdravniki'!F26</f>
        <v>0</v>
      </c>
      <c r="H52" s="81" t="str">
        <f>'Zahtevek zobozdravniki'!G26&amp;"-"&amp;'Zahtevek zobozdravniki'!H26</f>
        <v>-</v>
      </c>
      <c r="I52" s="81" t="str">
        <f>'Zahtevek zobozdravniki'!I26&amp;"-"&amp;'Zahtevek zobozdravniki'!J26</f>
        <v>-</v>
      </c>
      <c r="J52" s="79">
        <f>'Zahtevek zobozdravniki'!D26</f>
        <v>0</v>
      </c>
    </row>
    <row r="53" spans="1:10" ht="14.25" customHeight="1" x14ac:dyDescent="0.2">
      <c r="A53" s="73">
        <f>Rezime!$C$8</f>
        <v>0</v>
      </c>
      <c r="B53" s="73">
        <f>Rezime!$C$10</f>
        <v>0</v>
      </c>
      <c r="C53" s="83">
        <f>'Zahtevek zobozdravniki'!A27</f>
        <v>0</v>
      </c>
      <c r="D53" s="83" t="str">
        <f>'Zahtevek zobozdravniki'!B27</f>
        <v/>
      </c>
      <c r="E53" s="83">
        <f>'Zahtevek zobozdravniki'!C27</f>
        <v>0</v>
      </c>
      <c r="F53" s="73">
        <f>'Zahtevek zobozdravniki'!E27</f>
        <v>0</v>
      </c>
      <c r="G53" s="73">
        <f>'Zahtevek zobozdravniki'!F27</f>
        <v>0</v>
      </c>
      <c r="H53" s="81" t="str">
        <f>'Zahtevek zobozdravniki'!G27&amp;"-"&amp;'Zahtevek zobozdravniki'!H27</f>
        <v>-</v>
      </c>
      <c r="I53" s="81" t="str">
        <f>'Zahtevek zobozdravniki'!I27&amp;"-"&amp;'Zahtevek zobozdravniki'!J27</f>
        <v>-</v>
      </c>
      <c r="J53" s="79">
        <f>'Zahtevek zobozdravniki'!D27</f>
        <v>0</v>
      </c>
    </row>
    <row r="54" spans="1:10" ht="14.25" customHeight="1" x14ac:dyDescent="0.2">
      <c r="A54" s="73">
        <f>Rezime!$C$8</f>
        <v>0</v>
      </c>
      <c r="B54" s="73">
        <f>Rezime!$C$10</f>
        <v>0</v>
      </c>
      <c r="C54" s="83">
        <f>'Zahtevek zobozdravniki'!A28</f>
        <v>0</v>
      </c>
      <c r="D54" s="83" t="str">
        <f>'Zahtevek zobozdravniki'!B28</f>
        <v/>
      </c>
      <c r="E54" s="83">
        <f>'Zahtevek zobozdravniki'!C28</f>
        <v>0</v>
      </c>
      <c r="F54" s="73">
        <f>'Zahtevek zobozdravniki'!E28</f>
        <v>0</v>
      </c>
      <c r="G54" s="73">
        <f>'Zahtevek zobozdravniki'!F28</f>
        <v>0</v>
      </c>
      <c r="H54" s="81" t="str">
        <f>'Zahtevek zobozdravniki'!G28&amp;"-"&amp;'Zahtevek zobozdravniki'!H28</f>
        <v>-</v>
      </c>
      <c r="I54" s="81" t="str">
        <f>'Zahtevek zobozdravniki'!I28&amp;"-"&amp;'Zahtevek zobozdravniki'!J28</f>
        <v>-</v>
      </c>
      <c r="J54" s="79">
        <f>'Zahtevek zobozdravniki'!D28</f>
        <v>0</v>
      </c>
    </row>
    <row r="55" spans="1:10" ht="14.25" customHeight="1" x14ac:dyDescent="0.2">
      <c r="A55" s="73">
        <f>Rezime!$C$8</f>
        <v>0</v>
      </c>
      <c r="B55" s="73">
        <f>Rezime!$C$10</f>
        <v>0</v>
      </c>
      <c r="C55" s="83">
        <f>'Zahtevek zobozdravniki'!A29</f>
        <v>0</v>
      </c>
      <c r="D55" s="83" t="str">
        <f>'Zahtevek zobozdravniki'!B29</f>
        <v/>
      </c>
      <c r="E55" s="83">
        <f>'Zahtevek zobozdravniki'!C29</f>
        <v>0</v>
      </c>
      <c r="F55" s="73">
        <f>'Zahtevek zobozdravniki'!E29</f>
        <v>0</v>
      </c>
      <c r="G55" s="73">
        <f>'Zahtevek zobozdravniki'!F29</f>
        <v>0</v>
      </c>
      <c r="H55" s="81" t="str">
        <f>'Zahtevek zobozdravniki'!G29&amp;"-"&amp;'Zahtevek zobozdravniki'!H29</f>
        <v>-</v>
      </c>
      <c r="I55" s="81" t="str">
        <f>'Zahtevek zobozdravniki'!I29&amp;"-"&amp;'Zahtevek zobozdravniki'!J29</f>
        <v>-</v>
      </c>
      <c r="J55" s="79">
        <f>'Zahtevek zobozdravniki'!D29</f>
        <v>0</v>
      </c>
    </row>
    <row r="56" spans="1:10" ht="14.25" customHeight="1" x14ac:dyDescent="0.2">
      <c r="A56" s="73">
        <f>Rezime!$C$8</f>
        <v>0</v>
      </c>
      <c r="B56" s="73">
        <f>Rezime!$C$10</f>
        <v>0</v>
      </c>
      <c r="C56" s="83">
        <f>'Zahtevek zobozdravniki'!A30</f>
        <v>0</v>
      </c>
      <c r="D56" s="83" t="str">
        <f>'Zahtevek zobozdravniki'!B30</f>
        <v/>
      </c>
      <c r="E56" s="83">
        <f>'Zahtevek zobozdravniki'!C30</f>
        <v>0</v>
      </c>
      <c r="F56" s="73">
        <f>'Zahtevek zobozdravniki'!E30</f>
        <v>0</v>
      </c>
      <c r="G56" s="73">
        <f>'Zahtevek zobozdravniki'!F30</f>
        <v>0</v>
      </c>
      <c r="H56" s="81" t="str">
        <f>'Zahtevek zobozdravniki'!G30&amp;"-"&amp;'Zahtevek zobozdravniki'!H30</f>
        <v>-</v>
      </c>
      <c r="I56" s="81" t="str">
        <f>'Zahtevek zobozdravniki'!I30&amp;"-"&amp;'Zahtevek zobozdravniki'!J30</f>
        <v>-</v>
      </c>
      <c r="J56" s="79">
        <f>'Zahtevek zobozdravniki'!D30</f>
        <v>0</v>
      </c>
    </row>
    <row r="57" spans="1:10" ht="14.25" customHeight="1" x14ac:dyDescent="0.2">
      <c r="A57" s="73">
        <f>Rezime!$C$8</f>
        <v>0</v>
      </c>
      <c r="B57" s="73">
        <f>Rezime!$C$10</f>
        <v>0</v>
      </c>
      <c r="C57" s="83">
        <f>'Zahtevek zobozdravniki'!A31</f>
        <v>0</v>
      </c>
      <c r="D57" s="83" t="str">
        <f>'Zahtevek zobozdravniki'!B31</f>
        <v/>
      </c>
      <c r="E57" s="83">
        <f>'Zahtevek zobozdravniki'!C31</f>
        <v>0</v>
      </c>
      <c r="F57" s="73">
        <f>'Zahtevek zobozdravniki'!E31</f>
        <v>0</v>
      </c>
      <c r="G57" s="73">
        <f>'Zahtevek zobozdravniki'!F31</f>
        <v>0</v>
      </c>
      <c r="H57" s="81" t="str">
        <f>'Zahtevek zobozdravniki'!G31&amp;"-"&amp;'Zahtevek zobozdravniki'!H31</f>
        <v>-</v>
      </c>
      <c r="I57" s="81" t="str">
        <f>'Zahtevek zobozdravniki'!I31&amp;"-"&amp;'Zahtevek zobozdravniki'!J31</f>
        <v>-</v>
      </c>
      <c r="J57" s="79">
        <f>'Zahtevek zobozdravniki'!D31</f>
        <v>0</v>
      </c>
    </row>
    <row r="58" spans="1:10" ht="14.25" customHeight="1" x14ac:dyDescent="0.2">
      <c r="A58" s="73">
        <f>Rezime!$C$8</f>
        <v>0</v>
      </c>
      <c r="B58" s="73">
        <f>Rezime!$C$10</f>
        <v>0</v>
      </c>
      <c r="C58" s="83">
        <f>'Zahtevek zobozdravniki'!A32</f>
        <v>0</v>
      </c>
      <c r="D58" s="83" t="str">
        <f>'Zahtevek zobozdravniki'!B32</f>
        <v/>
      </c>
      <c r="E58" s="83">
        <f>'Zahtevek zobozdravniki'!C32</f>
        <v>0</v>
      </c>
      <c r="F58" s="73">
        <f>'Zahtevek zobozdravniki'!E32</f>
        <v>0</v>
      </c>
      <c r="G58" s="73">
        <f>'Zahtevek zobozdravniki'!F32</f>
        <v>0</v>
      </c>
      <c r="H58" s="81" t="str">
        <f>'Zahtevek zobozdravniki'!G32&amp;"-"&amp;'Zahtevek zobozdravniki'!H32</f>
        <v>-</v>
      </c>
      <c r="I58" s="81" t="str">
        <f>'Zahtevek zobozdravniki'!I32&amp;"-"&amp;'Zahtevek zobozdravniki'!J32</f>
        <v>-</v>
      </c>
      <c r="J58" s="79">
        <f>'Zahtevek zobozdravniki'!D32</f>
        <v>0</v>
      </c>
    </row>
    <row r="59" spans="1:10" ht="14.25" customHeight="1" x14ac:dyDescent="0.2">
      <c r="A59" s="73">
        <f>Rezime!$C$8</f>
        <v>0</v>
      </c>
      <c r="B59" s="73">
        <f>Rezime!$C$10</f>
        <v>0</v>
      </c>
      <c r="C59" s="83">
        <f>'Zahtevek zobozdravniki'!A33</f>
        <v>0</v>
      </c>
      <c r="D59" s="83" t="str">
        <f>'Zahtevek zobozdravniki'!B33</f>
        <v/>
      </c>
      <c r="E59" s="83">
        <f>'Zahtevek zobozdravniki'!C33</f>
        <v>0</v>
      </c>
      <c r="F59" s="73">
        <f>'Zahtevek zobozdravniki'!E33</f>
        <v>0</v>
      </c>
      <c r="G59" s="73">
        <f>'Zahtevek zobozdravniki'!F33</f>
        <v>0</v>
      </c>
      <c r="H59" s="81" t="str">
        <f>'Zahtevek zobozdravniki'!G33&amp;"-"&amp;'Zahtevek zobozdravniki'!H33</f>
        <v>-</v>
      </c>
      <c r="I59" s="81" t="str">
        <f>'Zahtevek zobozdravniki'!I33&amp;"-"&amp;'Zahtevek zobozdravniki'!J33</f>
        <v>-</v>
      </c>
      <c r="J59" s="79">
        <f>'Zahtevek zobozdravniki'!D33</f>
        <v>0</v>
      </c>
    </row>
    <row r="60" spans="1:10" ht="14.25" customHeight="1" x14ac:dyDescent="0.2">
      <c r="A60" s="73">
        <f>Rezime!$C$8</f>
        <v>0</v>
      </c>
      <c r="B60" s="73">
        <f>Rezime!$C$10</f>
        <v>0</v>
      </c>
      <c r="C60" s="83">
        <f>'Zahtevek zobozdravniki'!A34</f>
        <v>0</v>
      </c>
      <c r="D60" s="83" t="str">
        <f>'Zahtevek zobozdravniki'!B34</f>
        <v/>
      </c>
      <c r="E60" s="83">
        <f>'Zahtevek zobozdravniki'!C34</f>
        <v>0</v>
      </c>
      <c r="F60" s="73">
        <f>'Zahtevek zobozdravniki'!E34</f>
        <v>0</v>
      </c>
      <c r="G60" s="73">
        <f>'Zahtevek zobozdravniki'!F34</f>
        <v>0</v>
      </c>
      <c r="H60" s="81" t="str">
        <f>'Zahtevek zobozdravniki'!G34&amp;"-"&amp;'Zahtevek zobozdravniki'!H34</f>
        <v>-</v>
      </c>
      <c r="I60" s="81" t="str">
        <f>'Zahtevek zobozdravniki'!I34&amp;"-"&amp;'Zahtevek zobozdravniki'!J34</f>
        <v>-</v>
      </c>
      <c r="J60" s="79">
        <f>'Zahtevek zobozdravniki'!D34</f>
        <v>0</v>
      </c>
    </row>
    <row r="61" spans="1:10" ht="14.25" customHeight="1" x14ac:dyDescent="0.2">
      <c r="A61" s="73">
        <f>Rezime!$C$8</f>
        <v>0</v>
      </c>
      <c r="B61" s="73">
        <f>Rezime!$C$10</f>
        <v>0</v>
      </c>
      <c r="C61" s="83">
        <f>'Zahtevek zobozdravniki'!A35</f>
        <v>0</v>
      </c>
      <c r="D61" s="83" t="str">
        <f>'Zahtevek zobozdravniki'!B35</f>
        <v/>
      </c>
      <c r="E61" s="83">
        <f>'Zahtevek zobozdravniki'!C35</f>
        <v>0</v>
      </c>
      <c r="F61" s="73">
        <f>'Zahtevek zobozdravniki'!E35</f>
        <v>0</v>
      </c>
      <c r="G61" s="73">
        <f>'Zahtevek zobozdravniki'!F35</f>
        <v>0</v>
      </c>
      <c r="H61" s="81" t="str">
        <f>'Zahtevek zobozdravniki'!G35&amp;"-"&amp;'Zahtevek zobozdravniki'!H35</f>
        <v>-</v>
      </c>
      <c r="I61" s="81" t="str">
        <f>'Zahtevek zobozdravniki'!I35&amp;"-"&amp;'Zahtevek zobozdravniki'!J35</f>
        <v>-</v>
      </c>
      <c r="J61" s="79">
        <f>'Zahtevek zobozdravniki'!D35</f>
        <v>0</v>
      </c>
    </row>
    <row r="62" spans="1:10" ht="14.25" customHeight="1" thickBot="1" x14ac:dyDescent="0.25">
      <c r="A62" s="84">
        <f>Rezime!$C$8</f>
        <v>0</v>
      </c>
      <c r="B62" s="84">
        <f>Rezime!$C$10</f>
        <v>0</v>
      </c>
      <c r="C62" s="85">
        <f>'Zahtevek zobozdravniki'!A36</f>
        <v>0</v>
      </c>
      <c r="D62" s="85" t="str">
        <f>'Zahtevek zobozdravniki'!B36</f>
        <v/>
      </c>
      <c r="E62" s="85">
        <f>'Zahtevek zobozdravniki'!C36</f>
        <v>0</v>
      </c>
      <c r="F62" s="84">
        <f>'Zahtevek zobozdravniki'!E36</f>
        <v>0</v>
      </c>
      <c r="G62" s="84">
        <f>'Zahtevek zobozdravniki'!F36</f>
        <v>0</v>
      </c>
      <c r="H62" s="86" t="str">
        <f>'Zahtevek zobozdravniki'!G36&amp;"-"&amp;'Zahtevek zobozdravniki'!H36</f>
        <v>-</v>
      </c>
      <c r="I62" s="86" t="str">
        <f>'Zahtevek zobozdravniki'!I36&amp;"-"&amp;'Zahtevek zobozdravniki'!J36</f>
        <v>-</v>
      </c>
      <c r="J62" s="87">
        <f>'Zahtevek zobozdravniki'!D36</f>
        <v>0</v>
      </c>
    </row>
    <row r="63" spans="1:10" ht="14.25" customHeight="1" x14ac:dyDescent="0.2">
      <c r="A63" s="78">
        <f>Rezime!$C$8</f>
        <v>0</v>
      </c>
      <c r="B63" s="78">
        <f>Rezime!$C$10</f>
        <v>0</v>
      </c>
      <c r="C63" s="80">
        <f>'Zahtevek zdravniki'!A7</f>
        <v>0</v>
      </c>
      <c r="D63" s="80">
        <f>'Zahtevek zdravniki'!B7</f>
        <v>0</v>
      </c>
      <c r="E63" s="80">
        <f>'Zahtevek zdravniki'!C7</f>
        <v>0</v>
      </c>
      <c r="F63" s="78">
        <f>'Zahtevek zdravniki'!E7</f>
        <v>0</v>
      </c>
      <c r="G63" s="78">
        <f>'Zahtevek zdravniki'!F7</f>
        <v>0</v>
      </c>
      <c r="H63" s="81" t="str">
        <f>'Zahtevek zdravniki'!G7&amp;"-"&amp;'Zahtevek zdravniki'!H7</f>
        <v>-</v>
      </c>
      <c r="I63" s="81" t="str">
        <f>'Zahtevek zdravniki'!I7&amp;"-"&amp;'Zahtevek zdravniki'!J7</f>
        <v>-</v>
      </c>
      <c r="J63" s="82">
        <f>'Zahtevek zdravniki'!D7</f>
        <v>0</v>
      </c>
    </row>
    <row r="64" spans="1:10" ht="14.25" customHeight="1" x14ac:dyDescent="0.2">
      <c r="A64" s="73">
        <f>Rezime!$C$8</f>
        <v>0</v>
      </c>
      <c r="B64" s="73">
        <f>Rezime!$C$10</f>
        <v>0</v>
      </c>
      <c r="C64" s="83">
        <f>'Zahtevek zdravniki'!A8</f>
        <v>0</v>
      </c>
      <c r="D64" s="83">
        <f>'Zahtevek zdravniki'!B8</f>
        <v>0</v>
      </c>
      <c r="E64" s="83">
        <f>'Zahtevek zdravniki'!C8</f>
        <v>0</v>
      </c>
      <c r="F64" s="73">
        <f>'Zahtevek zdravniki'!E8</f>
        <v>0</v>
      </c>
      <c r="G64" s="73">
        <f>'Zahtevek zdravniki'!F8</f>
        <v>0</v>
      </c>
      <c r="H64" s="81" t="str">
        <f>'Zahtevek zdravniki'!G8&amp;"-"&amp;'Zahtevek zdravniki'!H8</f>
        <v>-</v>
      </c>
      <c r="I64" s="81" t="str">
        <f>'Zahtevek zdravniki'!I8&amp;"-"&amp;'Zahtevek zdravniki'!J8</f>
        <v>-</v>
      </c>
      <c r="J64" s="79">
        <f>'Zahtevek zdravniki'!D8</f>
        <v>0</v>
      </c>
    </row>
    <row r="65" spans="1:10" ht="14.25" customHeight="1" x14ac:dyDescent="0.2">
      <c r="A65" s="73">
        <f>Rezime!$C$8</f>
        <v>0</v>
      </c>
      <c r="B65" s="73">
        <f>Rezime!$C$10</f>
        <v>0</v>
      </c>
      <c r="C65" s="83">
        <f>'Zahtevek zdravniki'!A9</f>
        <v>0</v>
      </c>
      <c r="D65" s="83">
        <f>'Zahtevek zdravniki'!B9</f>
        <v>0</v>
      </c>
      <c r="E65" s="83">
        <f>'Zahtevek zdravniki'!C9</f>
        <v>0</v>
      </c>
      <c r="F65" s="73">
        <f>'Zahtevek zdravniki'!E9</f>
        <v>0</v>
      </c>
      <c r="G65" s="73">
        <f>'Zahtevek zdravniki'!F9</f>
        <v>0</v>
      </c>
      <c r="H65" s="81" t="str">
        <f>'Zahtevek zdravniki'!G9&amp;"-"&amp;'Zahtevek zdravniki'!H9</f>
        <v>-</v>
      </c>
      <c r="I65" s="81" t="str">
        <f>'Zahtevek zdravniki'!I9&amp;"-"&amp;'Zahtevek zdravniki'!J9</f>
        <v>-</v>
      </c>
      <c r="J65" s="79">
        <f>'Zahtevek zdravniki'!D9</f>
        <v>0</v>
      </c>
    </row>
    <row r="66" spans="1:10" ht="14.25" customHeight="1" x14ac:dyDescent="0.2">
      <c r="A66" s="73">
        <f>Rezime!$C$8</f>
        <v>0</v>
      </c>
      <c r="B66" s="73">
        <f>Rezime!$C$10</f>
        <v>0</v>
      </c>
      <c r="C66" s="83">
        <f>'Zahtevek zdravniki'!A10</f>
        <v>0</v>
      </c>
      <c r="D66" s="83">
        <f>'Zahtevek zdravniki'!B10</f>
        <v>0</v>
      </c>
      <c r="E66" s="83">
        <f>'Zahtevek zdravniki'!C10</f>
        <v>0</v>
      </c>
      <c r="F66" s="73">
        <f>'Zahtevek zdravniki'!E10</f>
        <v>0</v>
      </c>
      <c r="G66" s="73">
        <f>'Zahtevek zdravniki'!F10</f>
        <v>0</v>
      </c>
      <c r="H66" s="81" t="str">
        <f>'Zahtevek zdravniki'!G10&amp;"-"&amp;'Zahtevek zdravniki'!H10</f>
        <v>-</v>
      </c>
      <c r="I66" s="81" t="str">
        <f>'Zahtevek zdravniki'!I10&amp;"-"&amp;'Zahtevek zdravniki'!J10</f>
        <v>-</v>
      </c>
      <c r="J66" s="79">
        <f>'Zahtevek zdravniki'!D10</f>
        <v>0</v>
      </c>
    </row>
    <row r="67" spans="1:10" ht="14.25" customHeight="1" x14ac:dyDescent="0.2">
      <c r="A67" s="73">
        <f>Rezime!$C$8</f>
        <v>0</v>
      </c>
      <c r="B67" s="73">
        <f>Rezime!$C$10</f>
        <v>0</v>
      </c>
      <c r="C67" s="83">
        <f>'Zahtevek zdravniki'!A11</f>
        <v>0</v>
      </c>
      <c r="D67" s="83">
        <f>'Zahtevek zdravniki'!B11</f>
        <v>0</v>
      </c>
      <c r="E67" s="83">
        <f>'Zahtevek zdravniki'!C11</f>
        <v>0</v>
      </c>
      <c r="F67" s="73">
        <f>'Zahtevek zdravniki'!E11</f>
        <v>0</v>
      </c>
      <c r="G67" s="73">
        <f>'Zahtevek zdravniki'!F11</f>
        <v>0</v>
      </c>
      <c r="H67" s="81" t="str">
        <f>'Zahtevek zdravniki'!G11&amp;"-"&amp;'Zahtevek zdravniki'!H11</f>
        <v>-</v>
      </c>
      <c r="I67" s="81" t="str">
        <f>'Zahtevek zdravniki'!I11&amp;"-"&amp;'Zahtevek zdravniki'!J11</f>
        <v>-</v>
      </c>
      <c r="J67" s="79">
        <f>'Zahtevek zdravniki'!D11</f>
        <v>0</v>
      </c>
    </row>
    <row r="68" spans="1:10" ht="14.25" customHeight="1" x14ac:dyDescent="0.2">
      <c r="A68" s="73">
        <f>Rezime!$C$8</f>
        <v>0</v>
      </c>
      <c r="B68" s="73">
        <f>Rezime!$C$10</f>
        <v>0</v>
      </c>
      <c r="C68" s="83">
        <f>'Zahtevek zdravniki'!A12</f>
        <v>0</v>
      </c>
      <c r="D68" s="83">
        <f>'Zahtevek zdravniki'!B12</f>
        <v>0</v>
      </c>
      <c r="E68" s="83">
        <f>'Zahtevek zdravniki'!C12</f>
        <v>0</v>
      </c>
      <c r="F68" s="73">
        <f>'Zahtevek zdravniki'!E12</f>
        <v>0</v>
      </c>
      <c r="G68" s="73">
        <f>'Zahtevek zdravniki'!F12</f>
        <v>0</v>
      </c>
      <c r="H68" s="81" t="str">
        <f>'Zahtevek zdravniki'!G12&amp;"-"&amp;'Zahtevek zdravniki'!H12</f>
        <v>-</v>
      </c>
      <c r="I68" s="81" t="str">
        <f>'Zahtevek zdravniki'!I12&amp;"-"&amp;'Zahtevek zdravniki'!J12</f>
        <v>-</v>
      </c>
      <c r="J68" s="79">
        <f>'Zahtevek zdravniki'!D12</f>
        <v>0</v>
      </c>
    </row>
    <row r="69" spans="1:10" ht="14.25" customHeight="1" x14ac:dyDescent="0.2">
      <c r="A69" s="73">
        <f>Rezime!$C$8</f>
        <v>0</v>
      </c>
      <c r="B69" s="73">
        <f>Rezime!$C$10</f>
        <v>0</v>
      </c>
      <c r="C69" s="83">
        <f>'Zahtevek zdravniki'!A13</f>
        <v>0</v>
      </c>
      <c r="D69" s="83">
        <f>'Zahtevek zdravniki'!B13</f>
        <v>0</v>
      </c>
      <c r="E69" s="83">
        <f>'Zahtevek zdravniki'!C13</f>
        <v>0</v>
      </c>
      <c r="F69" s="73">
        <f>'Zahtevek zdravniki'!E13</f>
        <v>0</v>
      </c>
      <c r="G69" s="73">
        <f>'Zahtevek zdravniki'!F13</f>
        <v>0</v>
      </c>
      <c r="H69" s="81" t="str">
        <f>'Zahtevek zdravniki'!G13&amp;"-"&amp;'Zahtevek zdravniki'!H13</f>
        <v>-</v>
      </c>
      <c r="I69" s="81" t="str">
        <f>'Zahtevek zdravniki'!I13&amp;"-"&amp;'Zahtevek zdravniki'!J13</f>
        <v>-</v>
      </c>
      <c r="J69" s="79">
        <f>'Zahtevek zdravniki'!D13</f>
        <v>0</v>
      </c>
    </row>
    <row r="70" spans="1:10" ht="14.25" customHeight="1" x14ac:dyDescent="0.2">
      <c r="A70" s="73">
        <f>Rezime!$C$8</f>
        <v>0</v>
      </c>
      <c r="B70" s="73">
        <f>Rezime!$C$10</f>
        <v>0</v>
      </c>
      <c r="C70" s="83">
        <f>'Zahtevek zdravniki'!A14</f>
        <v>0</v>
      </c>
      <c r="D70" s="83">
        <f>'Zahtevek zdravniki'!B14</f>
        <v>0</v>
      </c>
      <c r="E70" s="83">
        <f>'Zahtevek zdravniki'!C14</f>
        <v>0</v>
      </c>
      <c r="F70" s="73">
        <f>'Zahtevek zdravniki'!E14</f>
        <v>0</v>
      </c>
      <c r="G70" s="73">
        <f>'Zahtevek zdravniki'!F14</f>
        <v>0</v>
      </c>
      <c r="H70" s="81" t="str">
        <f>'Zahtevek zdravniki'!G14&amp;"-"&amp;'Zahtevek zdravniki'!H14</f>
        <v>-</v>
      </c>
      <c r="I70" s="81" t="str">
        <f>'Zahtevek zdravniki'!I14&amp;"-"&amp;'Zahtevek zdravniki'!J14</f>
        <v>-</v>
      </c>
      <c r="J70" s="79">
        <f>'Zahtevek zdravniki'!D14</f>
        <v>0</v>
      </c>
    </row>
    <row r="71" spans="1:10" ht="14.25" customHeight="1" x14ac:dyDescent="0.2">
      <c r="A71" s="73">
        <f>Rezime!$C$8</f>
        <v>0</v>
      </c>
      <c r="B71" s="73">
        <f>Rezime!$C$10</f>
        <v>0</v>
      </c>
      <c r="C71" s="83">
        <f>'Zahtevek zdravniki'!A15</f>
        <v>0</v>
      </c>
      <c r="D71" s="83">
        <f>'Zahtevek zdravniki'!B15</f>
        <v>0</v>
      </c>
      <c r="E71" s="83">
        <f>'Zahtevek zdravniki'!C15</f>
        <v>0</v>
      </c>
      <c r="F71" s="73">
        <f>'Zahtevek zdravniki'!E15</f>
        <v>0</v>
      </c>
      <c r="G71" s="73">
        <f>'Zahtevek zdravniki'!F15</f>
        <v>0</v>
      </c>
      <c r="H71" s="81" t="str">
        <f>'Zahtevek zdravniki'!G15&amp;"-"&amp;'Zahtevek zdravniki'!H15</f>
        <v>-</v>
      </c>
      <c r="I71" s="81" t="str">
        <f>'Zahtevek zdravniki'!I15&amp;"-"&amp;'Zahtevek zdravniki'!J15</f>
        <v>-</v>
      </c>
      <c r="J71" s="79">
        <f>'Zahtevek zdravniki'!D15</f>
        <v>0</v>
      </c>
    </row>
    <row r="72" spans="1:10" ht="14.25" customHeight="1" x14ac:dyDescent="0.2">
      <c r="A72" s="73">
        <f>Rezime!$C$8</f>
        <v>0</v>
      </c>
      <c r="B72" s="73">
        <f>Rezime!$C$10</f>
        <v>0</v>
      </c>
      <c r="C72" s="83">
        <f>'Zahtevek zdravniki'!A16</f>
        <v>0</v>
      </c>
      <c r="D72" s="83">
        <f>'Zahtevek zdravniki'!B16</f>
        <v>0</v>
      </c>
      <c r="E72" s="83">
        <f>'Zahtevek zdravniki'!C16</f>
        <v>0</v>
      </c>
      <c r="F72" s="73">
        <f>'Zahtevek zdravniki'!E16</f>
        <v>0</v>
      </c>
      <c r="G72" s="73">
        <f>'Zahtevek zdravniki'!F16</f>
        <v>0</v>
      </c>
      <c r="H72" s="81" t="str">
        <f>'Zahtevek zdravniki'!G16&amp;"-"&amp;'Zahtevek zdravniki'!H16</f>
        <v>-</v>
      </c>
      <c r="I72" s="81" t="str">
        <f>'Zahtevek zdravniki'!I16&amp;"-"&amp;'Zahtevek zdravniki'!J16</f>
        <v>-</v>
      </c>
      <c r="J72" s="79">
        <f>'Zahtevek zdravniki'!D16</f>
        <v>0</v>
      </c>
    </row>
    <row r="73" spans="1:10" ht="14.25" customHeight="1" x14ac:dyDescent="0.2">
      <c r="A73" s="73">
        <f>Rezime!$C$8</f>
        <v>0</v>
      </c>
      <c r="B73" s="73">
        <f>Rezime!$C$10</f>
        <v>0</v>
      </c>
      <c r="C73" s="83">
        <f>'Zahtevek zdravniki'!A17</f>
        <v>0</v>
      </c>
      <c r="D73" s="83">
        <f>'Zahtevek zdravniki'!B17</f>
        <v>0</v>
      </c>
      <c r="E73" s="83">
        <f>'Zahtevek zdravniki'!C17</f>
        <v>0</v>
      </c>
      <c r="F73" s="73">
        <f>'Zahtevek zdravniki'!E17</f>
        <v>0</v>
      </c>
      <c r="G73" s="73">
        <f>'Zahtevek zdravniki'!F17</f>
        <v>0</v>
      </c>
      <c r="H73" s="81" t="str">
        <f>'Zahtevek zdravniki'!G17&amp;"-"&amp;'Zahtevek zdravniki'!H17</f>
        <v>-</v>
      </c>
      <c r="I73" s="81" t="str">
        <f>'Zahtevek zdravniki'!I17&amp;"-"&amp;'Zahtevek zdravniki'!J17</f>
        <v>-</v>
      </c>
      <c r="J73" s="79">
        <f>'Zahtevek zdravniki'!D17</f>
        <v>0</v>
      </c>
    </row>
    <row r="74" spans="1:10" ht="14.25" customHeight="1" x14ac:dyDescent="0.2">
      <c r="A74" s="73">
        <f>Rezime!$C$8</f>
        <v>0</v>
      </c>
      <c r="B74" s="73">
        <f>Rezime!$C$10</f>
        <v>0</v>
      </c>
      <c r="C74" s="83">
        <f>'Zahtevek zdravniki'!A18</f>
        <v>0</v>
      </c>
      <c r="D74" s="83">
        <f>'Zahtevek zdravniki'!B18</f>
        <v>0</v>
      </c>
      <c r="E74" s="83">
        <f>'Zahtevek zdravniki'!C18</f>
        <v>0</v>
      </c>
      <c r="F74" s="73">
        <f>'Zahtevek zdravniki'!E18</f>
        <v>0</v>
      </c>
      <c r="G74" s="73">
        <f>'Zahtevek zdravniki'!F18</f>
        <v>0</v>
      </c>
      <c r="H74" s="81" t="str">
        <f>'Zahtevek zdravniki'!G18&amp;"-"&amp;'Zahtevek zdravniki'!H18</f>
        <v>-</v>
      </c>
      <c r="I74" s="81" t="str">
        <f>'Zahtevek zdravniki'!I18&amp;"-"&amp;'Zahtevek zdravniki'!J18</f>
        <v>-</v>
      </c>
      <c r="J74" s="79">
        <f>'Zahtevek zdravniki'!D18</f>
        <v>0</v>
      </c>
    </row>
    <row r="75" spans="1:10" ht="14.25" customHeight="1" x14ac:dyDescent="0.2">
      <c r="A75" s="73">
        <f>Rezime!$C$8</f>
        <v>0</v>
      </c>
      <c r="B75" s="73">
        <f>Rezime!$C$10</f>
        <v>0</v>
      </c>
      <c r="C75" s="83">
        <f>'Zahtevek zdravniki'!A19</f>
        <v>0</v>
      </c>
      <c r="D75" s="83">
        <f>'Zahtevek zdravniki'!B19</f>
        <v>0</v>
      </c>
      <c r="E75" s="83">
        <f>'Zahtevek zdravniki'!C19</f>
        <v>0</v>
      </c>
      <c r="F75" s="73">
        <f>'Zahtevek zdravniki'!E19</f>
        <v>0</v>
      </c>
      <c r="G75" s="73">
        <f>'Zahtevek zdravniki'!F19</f>
        <v>0</v>
      </c>
      <c r="H75" s="81" t="str">
        <f>'Zahtevek zdravniki'!G19&amp;"-"&amp;'Zahtevek zdravniki'!H19</f>
        <v>-</v>
      </c>
      <c r="I75" s="81" t="str">
        <f>'Zahtevek zdravniki'!I19&amp;"-"&amp;'Zahtevek zdravniki'!J19</f>
        <v>-</v>
      </c>
      <c r="J75" s="79">
        <f>'Zahtevek zdravniki'!D19</f>
        <v>0</v>
      </c>
    </row>
    <row r="76" spans="1:10" ht="14.25" customHeight="1" x14ac:dyDescent="0.2">
      <c r="A76" s="73">
        <f>Rezime!$C$8</f>
        <v>0</v>
      </c>
      <c r="B76" s="73">
        <f>Rezime!$C$10</f>
        <v>0</v>
      </c>
      <c r="C76" s="83">
        <f>'Zahtevek zdravniki'!A20</f>
        <v>0</v>
      </c>
      <c r="D76" s="83">
        <f>'Zahtevek zdravniki'!B20</f>
        <v>0</v>
      </c>
      <c r="E76" s="83">
        <f>'Zahtevek zdravniki'!C20</f>
        <v>0</v>
      </c>
      <c r="F76" s="73">
        <f>'Zahtevek zdravniki'!E20</f>
        <v>0</v>
      </c>
      <c r="G76" s="73">
        <f>'Zahtevek zdravniki'!F20</f>
        <v>0</v>
      </c>
      <c r="H76" s="81" t="str">
        <f>'Zahtevek zdravniki'!G20&amp;"-"&amp;'Zahtevek zdravniki'!H20</f>
        <v>-</v>
      </c>
      <c r="I76" s="81" t="str">
        <f>'Zahtevek zdravniki'!I20&amp;"-"&amp;'Zahtevek zdravniki'!J20</f>
        <v>-</v>
      </c>
      <c r="J76" s="79">
        <f>'Zahtevek zdravniki'!D20</f>
        <v>0</v>
      </c>
    </row>
    <row r="77" spans="1:10" ht="14.25" customHeight="1" x14ac:dyDescent="0.2">
      <c r="A77" s="73">
        <f>Rezime!$C$8</f>
        <v>0</v>
      </c>
      <c r="B77" s="73">
        <f>Rezime!$C$10</f>
        <v>0</v>
      </c>
      <c r="C77" s="83">
        <f>'Zahtevek zdravniki'!A21</f>
        <v>0</v>
      </c>
      <c r="D77" s="83">
        <f>'Zahtevek zdravniki'!B21</f>
        <v>0</v>
      </c>
      <c r="E77" s="83">
        <f>'Zahtevek zdravniki'!C21</f>
        <v>0</v>
      </c>
      <c r="F77" s="73">
        <f>'Zahtevek zdravniki'!E21</f>
        <v>0</v>
      </c>
      <c r="G77" s="73">
        <f>'Zahtevek zdravniki'!F21</f>
        <v>0</v>
      </c>
      <c r="H77" s="81" t="str">
        <f>'Zahtevek zdravniki'!G21&amp;"-"&amp;'Zahtevek zdravniki'!H21</f>
        <v>-</v>
      </c>
      <c r="I77" s="81" t="str">
        <f>'Zahtevek zdravniki'!I21&amp;"-"&amp;'Zahtevek zdravniki'!J21</f>
        <v>-</v>
      </c>
      <c r="J77" s="79">
        <f>'Zahtevek zdravniki'!D21</f>
        <v>0</v>
      </c>
    </row>
    <row r="78" spans="1:10" ht="14.25" customHeight="1" x14ac:dyDescent="0.2">
      <c r="A78" s="73">
        <f>Rezime!$C$8</f>
        <v>0</v>
      </c>
      <c r="B78" s="73">
        <f>Rezime!$C$10</f>
        <v>0</v>
      </c>
      <c r="C78" s="83">
        <f>'Zahtevek zdravniki'!A22</f>
        <v>0</v>
      </c>
      <c r="D78" s="83">
        <f>'Zahtevek zdravniki'!B22</f>
        <v>0</v>
      </c>
      <c r="E78" s="83">
        <f>'Zahtevek zdravniki'!C22</f>
        <v>0</v>
      </c>
      <c r="F78" s="73">
        <f>'Zahtevek zdravniki'!E22</f>
        <v>0</v>
      </c>
      <c r="G78" s="73">
        <f>'Zahtevek zdravniki'!F22</f>
        <v>0</v>
      </c>
      <c r="H78" s="81" t="str">
        <f>'Zahtevek zdravniki'!G22&amp;"-"&amp;'Zahtevek zdravniki'!H22</f>
        <v>-</v>
      </c>
      <c r="I78" s="81" t="str">
        <f>'Zahtevek zdravniki'!I22&amp;"-"&amp;'Zahtevek zdravniki'!J22</f>
        <v>-</v>
      </c>
      <c r="J78" s="79">
        <f>'Zahtevek zdravniki'!D22</f>
        <v>0</v>
      </c>
    </row>
    <row r="79" spans="1:10" ht="14.25" customHeight="1" x14ac:dyDescent="0.2">
      <c r="A79" s="73">
        <f>Rezime!$C$8</f>
        <v>0</v>
      </c>
      <c r="B79" s="73">
        <f>Rezime!$C$10</f>
        <v>0</v>
      </c>
      <c r="C79" s="83">
        <f>'Zahtevek zdravniki'!A23</f>
        <v>0</v>
      </c>
      <c r="D79" s="83">
        <f>'Zahtevek zdravniki'!B23</f>
        <v>0</v>
      </c>
      <c r="E79" s="83">
        <f>'Zahtevek zdravniki'!C23</f>
        <v>0</v>
      </c>
      <c r="F79" s="73">
        <f>'Zahtevek zdravniki'!E23</f>
        <v>0</v>
      </c>
      <c r="G79" s="73">
        <f>'Zahtevek zdravniki'!F23</f>
        <v>0</v>
      </c>
      <c r="H79" s="81" t="str">
        <f>'Zahtevek zdravniki'!G23&amp;"-"&amp;'Zahtevek zdravniki'!H23</f>
        <v>-</v>
      </c>
      <c r="I79" s="81" t="str">
        <f>'Zahtevek zdravniki'!I23&amp;"-"&amp;'Zahtevek zdravniki'!J23</f>
        <v>-</v>
      </c>
      <c r="J79" s="79">
        <f>'Zahtevek zdravniki'!D23</f>
        <v>0</v>
      </c>
    </row>
    <row r="80" spans="1:10" ht="14.25" customHeight="1" x14ac:dyDescent="0.2">
      <c r="A80" s="73">
        <f>Rezime!$C$8</f>
        <v>0</v>
      </c>
      <c r="B80" s="73">
        <f>Rezime!$C$10</f>
        <v>0</v>
      </c>
      <c r="C80" s="83">
        <f>'Zahtevek zdravniki'!A24</f>
        <v>0</v>
      </c>
      <c r="D80" s="83">
        <f>'Zahtevek zdravniki'!B24</f>
        <v>0</v>
      </c>
      <c r="E80" s="83">
        <f>'Zahtevek zdravniki'!C24</f>
        <v>0</v>
      </c>
      <c r="F80" s="73">
        <f>'Zahtevek zdravniki'!E24</f>
        <v>0</v>
      </c>
      <c r="G80" s="73">
        <f>'Zahtevek zdravniki'!F24</f>
        <v>0</v>
      </c>
      <c r="H80" s="81" t="str">
        <f>'Zahtevek zdravniki'!G24&amp;"-"&amp;'Zahtevek zdravniki'!H24</f>
        <v>-</v>
      </c>
      <c r="I80" s="81" t="str">
        <f>'Zahtevek zdravniki'!I24&amp;"-"&amp;'Zahtevek zdravniki'!J24</f>
        <v>-</v>
      </c>
      <c r="J80" s="79">
        <f>'Zahtevek zdravniki'!D24</f>
        <v>0</v>
      </c>
    </row>
    <row r="81" spans="1:10" ht="14.25" customHeight="1" x14ac:dyDescent="0.2">
      <c r="A81" s="73">
        <f>Rezime!$C$8</f>
        <v>0</v>
      </c>
      <c r="B81" s="73">
        <f>Rezime!$C$10</f>
        <v>0</v>
      </c>
      <c r="C81" s="83">
        <f>'Zahtevek zdravniki'!A25</f>
        <v>0</v>
      </c>
      <c r="D81" s="83">
        <f>'Zahtevek zdravniki'!B25</f>
        <v>0</v>
      </c>
      <c r="E81" s="83">
        <f>'Zahtevek zdravniki'!C25</f>
        <v>0</v>
      </c>
      <c r="F81" s="73">
        <f>'Zahtevek zdravniki'!E25</f>
        <v>0</v>
      </c>
      <c r="G81" s="73">
        <f>'Zahtevek zdravniki'!F25</f>
        <v>0</v>
      </c>
      <c r="H81" s="81" t="str">
        <f>'Zahtevek zdravniki'!G25&amp;"-"&amp;'Zahtevek zdravniki'!H25</f>
        <v>-</v>
      </c>
      <c r="I81" s="81" t="str">
        <f>'Zahtevek zdravniki'!I25&amp;"-"&amp;'Zahtevek zdravniki'!J25</f>
        <v>-</v>
      </c>
      <c r="J81" s="79">
        <f>'Zahtevek zdravniki'!D25</f>
        <v>0</v>
      </c>
    </row>
    <row r="82" spans="1:10" ht="14.25" customHeight="1" x14ac:dyDescent="0.2">
      <c r="A82" s="73">
        <f>Rezime!$C$8</f>
        <v>0</v>
      </c>
      <c r="B82" s="73">
        <f>Rezime!$C$10</f>
        <v>0</v>
      </c>
      <c r="C82" s="83">
        <f>'Zahtevek zdravniki'!A26</f>
        <v>0</v>
      </c>
      <c r="D82" s="83">
        <f>'Zahtevek zdravniki'!B26</f>
        <v>0</v>
      </c>
      <c r="E82" s="83">
        <f>'Zahtevek zdravniki'!C26</f>
        <v>0</v>
      </c>
      <c r="F82" s="73">
        <f>'Zahtevek zdravniki'!E26</f>
        <v>0</v>
      </c>
      <c r="G82" s="73">
        <f>'Zahtevek zdravniki'!F26</f>
        <v>0</v>
      </c>
      <c r="H82" s="81" t="str">
        <f>'Zahtevek zdravniki'!G26&amp;"-"&amp;'Zahtevek zdravniki'!H26</f>
        <v>-</v>
      </c>
      <c r="I82" s="81" t="str">
        <f>'Zahtevek zdravniki'!I26&amp;"-"&amp;'Zahtevek zdravniki'!J26</f>
        <v>-</v>
      </c>
      <c r="J82" s="79">
        <f>'Zahtevek zdravniki'!D26</f>
        <v>0</v>
      </c>
    </row>
    <row r="83" spans="1:10" ht="14.25" customHeight="1" x14ac:dyDescent="0.2">
      <c r="A83" s="73">
        <f>Rezime!$C$8</f>
        <v>0</v>
      </c>
      <c r="B83" s="73">
        <f>Rezime!$C$10</f>
        <v>0</v>
      </c>
      <c r="C83" s="83">
        <f>'Zahtevek zdravniki'!A27</f>
        <v>0</v>
      </c>
      <c r="D83" s="83">
        <f>'Zahtevek zdravniki'!B27</f>
        <v>0</v>
      </c>
      <c r="E83" s="83">
        <f>'Zahtevek zdravniki'!C27</f>
        <v>0</v>
      </c>
      <c r="F83" s="73">
        <f>'Zahtevek zdravniki'!E27</f>
        <v>0</v>
      </c>
      <c r="G83" s="73">
        <f>'Zahtevek zdravniki'!F27</f>
        <v>0</v>
      </c>
      <c r="H83" s="81" t="str">
        <f>'Zahtevek zdravniki'!G27&amp;"-"&amp;'Zahtevek zdravniki'!H27</f>
        <v>-</v>
      </c>
      <c r="I83" s="81" t="str">
        <f>'Zahtevek zdravniki'!I27&amp;"-"&amp;'Zahtevek zdravniki'!J27</f>
        <v>-</v>
      </c>
      <c r="J83" s="79">
        <f>'Zahtevek zdravniki'!D27</f>
        <v>0</v>
      </c>
    </row>
    <row r="84" spans="1:10" ht="14.25" customHeight="1" x14ac:dyDescent="0.2">
      <c r="A84" s="73">
        <f>Rezime!$C$8</f>
        <v>0</v>
      </c>
      <c r="B84" s="73">
        <f>Rezime!$C$10</f>
        <v>0</v>
      </c>
      <c r="C84" s="83">
        <f>'Zahtevek zdravniki'!A28</f>
        <v>0</v>
      </c>
      <c r="D84" s="83">
        <f>'Zahtevek zdravniki'!B28</f>
        <v>0</v>
      </c>
      <c r="E84" s="83">
        <f>'Zahtevek zdravniki'!C28</f>
        <v>0</v>
      </c>
      <c r="F84" s="73">
        <f>'Zahtevek zdravniki'!E28</f>
        <v>0</v>
      </c>
      <c r="G84" s="73">
        <f>'Zahtevek zdravniki'!F28</f>
        <v>0</v>
      </c>
      <c r="H84" s="81" t="str">
        <f>'Zahtevek zdravniki'!G28&amp;"-"&amp;'Zahtevek zdravniki'!H28</f>
        <v>-</v>
      </c>
      <c r="I84" s="81" t="str">
        <f>'Zahtevek zdravniki'!I28&amp;"-"&amp;'Zahtevek zdravniki'!J28</f>
        <v>-</v>
      </c>
      <c r="J84" s="79">
        <f>'Zahtevek zdravniki'!D28</f>
        <v>0</v>
      </c>
    </row>
    <row r="85" spans="1:10" ht="14.25" customHeight="1" x14ac:dyDescent="0.2">
      <c r="A85" s="73">
        <f>Rezime!$C$8</f>
        <v>0</v>
      </c>
      <c r="B85" s="73">
        <f>Rezime!$C$10</f>
        <v>0</v>
      </c>
      <c r="C85" s="83">
        <f>'Zahtevek zdravniki'!A29</f>
        <v>0</v>
      </c>
      <c r="D85" s="83">
        <f>'Zahtevek zdravniki'!B29</f>
        <v>0</v>
      </c>
      <c r="E85" s="83">
        <f>'Zahtevek zdravniki'!C29</f>
        <v>0</v>
      </c>
      <c r="F85" s="73">
        <f>'Zahtevek zdravniki'!E29</f>
        <v>0</v>
      </c>
      <c r="G85" s="73">
        <f>'Zahtevek zdravniki'!F29</f>
        <v>0</v>
      </c>
      <c r="H85" s="81" t="str">
        <f>'Zahtevek zdravniki'!G29&amp;"-"&amp;'Zahtevek zdravniki'!H29</f>
        <v>-</v>
      </c>
      <c r="I85" s="81" t="str">
        <f>'Zahtevek zdravniki'!I29&amp;"-"&amp;'Zahtevek zdravniki'!J29</f>
        <v>-</v>
      </c>
      <c r="J85" s="79">
        <f>'Zahtevek zdravniki'!D29</f>
        <v>0</v>
      </c>
    </row>
    <row r="86" spans="1:10" ht="14.25" customHeight="1" x14ac:dyDescent="0.2">
      <c r="A86" s="73">
        <f>Rezime!$C$8</f>
        <v>0</v>
      </c>
      <c r="B86" s="73">
        <f>Rezime!$C$10</f>
        <v>0</v>
      </c>
      <c r="C86" s="83">
        <f>'Zahtevek zdravniki'!A30</f>
        <v>0</v>
      </c>
      <c r="D86" s="83">
        <f>'Zahtevek zdravniki'!B30</f>
        <v>0</v>
      </c>
      <c r="E86" s="83">
        <f>'Zahtevek zdravniki'!C30</f>
        <v>0</v>
      </c>
      <c r="F86" s="73">
        <f>'Zahtevek zdravniki'!E30</f>
        <v>0</v>
      </c>
      <c r="G86" s="73">
        <f>'Zahtevek zdravniki'!F30</f>
        <v>0</v>
      </c>
      <c r="H86" s="81" t="str">
        <f>'Zahtevek zdravniki'!G30&amp;"-"&amp;'Zahtevek zdravniki'!H30</f>
        <v>-</v>
      </c>
      <c r="I86" s="81" t="str">
        <f>'Zahtevek zdravniki'!I30&amp;"-"&amp;'Zahtevek zdravniki'!J30</f>
        <v>-</v>
      </c>
      <c r="J86" s="79">
        <f>'Zahtevek zdravniki'!D30</f>
        <v>0</v>
      </c>
    </row>
    <row r="87" spans="1:10" ht="14.25" customHeight="1" x14ac:dyDescent="0.2">
      <c r="A87" s="73">
        <f>Rezime!$C$8</f>
        <v>0</v>
      </c>
      <c r="B87" s="73">
        <f>Rezime!$C$10</f>
        <v>0</v>
      </c>
      <c r="C87" s="83">
        <f>'Zahtevek zdravniki'!A31</f>
        <v>0</v>
      </c>
      <c r="D87" s="83">
        <f>'Zahtevek zdravniki'!B31</f>
        <v>0</v>
      </c>
      <c r="E87" s="83">
        <f>'Zahtevek zdravniki'!C31</f>
        <v>0</v>
      </c>
      <c r="F87" s="73">
        <f>'Zahtevek zdravniki'!E31</f>
        <v>0</v>
      </c>
      <c r="G87" s="73">
        <f>'Zahtevek zdravniki'!F31</f>
        <v>0</v>
      </c>
      <c r="H87" s="81" t="str">
        <f>'Zahtevek zdravniki'!G31&amp;"-"&amp;'Zahtevek zdravniki'!H31</f>
        <v>-</v>
      </c>
      <c r="I87" s="81" t="str">
        <f>'Zahtevek zdravniki'!I31&amp;"-"&amp;'Zahtevek zdravniki'!J31</f>
        <v>-</v>
      </c>
      <c r="J87" s="79">
        <f>'Zahtevek zdravniki'!D31</f>
        <v>0</v>
      </c>
    </row>
    <row r="88" spans="1:10" ht="14.25" customHeight="1" x14ac:dyDescent="0.2">
      <c r="A88" s="73">
        <f>Rezime!$C$8</f>
        <v>0</v>
      </c>
      <c r="B88" s="73">
        <f>Rezime!$C$10</f>
        <v>0</v>
      </c>
      <c r="C88" s="83">
        <f>'Zahtevek zdravniki'!A32</f>
        <v>0</v>
      </c>
      <c r="D88" s="83">
        <f>'Zahtevek zdravniki'!B32</f>
        <v>0</v>
      </c>
      <c r="E88" s="83">
        <f>'Zahtevek zdravniki'!C32</f>
        <v>0</v>
      </c>
      <c r="F88" s="73">
        <f>'Zahtevek zdravniki'!E32</f>
        <v>0</v>
      </c>
      <c r="G88" s="73">
        <f>'Zahtevek zdravniki'!F32</f>
        <v>0</v>
      </c>
      <c r="H88" s="81" t="str">
        <f>'Zahtevek zdravniki'!G32&amp;"-"&amp;'Zahtevek zdravniki'!H32</f>
        <v>-</v>
      </c>
      <c r="I88" s="81" t="str">
        <f>'Zahtevek zdravniki'!I32&amp;"-"&amp;'Zahtevek zdravniki'!J32</f>
        <v>-</v>
      </c>
      <c r="J88" s="79">
        <f>'Zahtevek zdravniki'!D32</f>
        <v>0</v>
      </c>
    </row>
    <row r="89" spans="1:10" ht="14.25" customHeight="1" x14ac:dyDescent="0.2">
      <c r="A89" s="73">
        <f>Rezime!$C$8</f>
        <v>0</v>
      </c>
      <c r="B89" s="73">
        <f>Rezime!$C$10</f>
        <v>0</v>
      </c>
      <c r="C89" s="83">
        <f>'Zahtevek zdravniki'!A33</f>
        <v>0</v>
      </c>
      <c r="D89" s="83">
        <f>'Zahtevek zdravniki'!B33</f>
        <v>0</v>
      </c>
      <c r="E89" s="83">
        <f>'Zahtevek zdravniki'!C33</f>
        <v>0</v>
      </c>
      <c r="F89" s="73">
        <f>'Zahtevek zdravniki'!E33</f>
        <v>0</v>
      </c>
      <c r="G89" s="73">
        <f>'Zahtevek zdravniki'!F33</f>
        <v>0</v>
      </c>
      <c r="H89" s="81" t="str">
        <f>'Zahtevek zdravniki'!G33&amp;"-"&amp;'Zahtevek zdravniki'!H33</f>
        <v>-</v>
      </c>
      <c r="I89" s="81" t="str">
        <f>'Zahtevek zdravniki'!I33&amp;"-"&amp;'Zahtevek zdravniki'!J33</f>
        <v>-</v>
      </c>
      <c r="J89" s="79">
        <f>'Zahtevek zdravniki'!D33</f>
        <v>0</v>
      </c>
    </row>
    <row r="90" spans="1:10" ht="14.25" customHeight="1" x14ac:dyDescent="0.2">
      <c r="A90" s="73">
        <f>Rezime!$C$8</f>
        <v>0</v>
      </c>
      <c r="B90" s="73">
        <f>Rezime!$C$10</f>
        <v>0</v>
      </c>
      <c r="C90" s="83">
        <f>'Zahtevek zdravniki'!A34</f>
        <v>0</v>
      </c>
      <c r="D90" s="83">
        <f>'Zahtevek zdravniki'!B34</f>
        <v>0</v>
      </c>
      <c r="E90" s="83">
        <f>'Zahtevek zdravniki'!C34</f>
        <v>0</v>
      </c>
      <c r="F90" s="73">
        <f>'Zahtevek zdravniki'!E34</f>
        <v>0</v>
      </c>
      <c r="G90" s="73">
        <f>'Zahtevek zdravniki'!F34</f>
        <v>0</v>
      </c>
      <c r="H90" s="81" t="str">
        <f>'Zahtevek zdravniki'!G34&amp;"-"&amp;'Zahtevek zdravniki'!H34</f>
        <v>-</v>
      </c>
      <c r="I90" s="81" t="str">
        <f>'Zahtevek zdravniki'!I34&amp;"-"&amp;'Zahtevek zdravniki'!J34</f>
        <v>-</v>
      </c>
      <c r="J90" s="79">
        <f>'Zahtevek zdravniki'!D34</f>
        <v>0</v>
      </c>
    </row>
    <row r="91" spans="1:10" ht="14.25" customHeight="1" x14ac:dyDescent="0.2">
      <c r="A91" s="73">
        <f>Rezime!$C$8</f>
        <v>0</v>
      </c>
      <c r="B91" s="73">
        <f>Rezime!$C$10</f>
        <v>0</v>
      </c>
      <c r="C91" s="83">
        <f>'Zahtevek zdravniki'!A35</f>
        <v>0</v>
      </c>
      <c r="D91" s="83">
        <f>'Zahtevek zdravniki'!B35</f>
        <v>0</v>
      </c>
      <c r="E91" s="83">
        <f>'Zahtevek zdravniki'!C35</f>
        <v>0</v>
      </c>
      <c r="F91" s="73">
        <f>'Zahtevek zdravniki'!E35</f>
        <v>0</v>
      </c>
      <c r="G91" s="73">
        <f>'Zahtevek zdravniki'!F35</f>
        <v>0</v>
      </c>
      <c r="H91" s="81" t="str">
        <f>'Zahtevek zdravniki'!G35&amp;"-"&amp;'Zahtevek zdravniki'!H35</f>
        <v>-</v>
      </c>
      <c r="I91" s="81" t="str">
        <f>'Zahtevek zdravniki'!I35&amp;"-"&amp;'Zahtevek zdravniki'!J35</f>
        <v>-</v>
      </c>
      <c r="J91" s="79">
        <f>'Zahtevek zdravniki'!D35</f>
        <v>0</v>
      </c>
    </row>
    <row r="92" spans="1:10" ht="14.25" customHeight="1" thickBot="1" x14ac:dyDescent="0.25">
      <c r="A92" s="84">
        <f>Rezime!$C$8</f>
        <v>0</v>
      </c>
      <c r="B92" s="88">
        <f>Rezime!$C$10</f>
        <v>0</v>
      </c>
      <c r="C92" s="85">
        <f>'Zahtevek zdravniki'!A36</f>
        <v>0</v>
      </c>
      <c r="D92" s="85">
        <f>'Zahtevek zdravniki'!B36</f>
        <v>0</v>
      </c>
      <c r="E92" s="85">
        <f>'Zahtevek zdravniki'!C36</f>
        <v>0</v>
      </c>
      <c r="F92" s="84">
        <f>'Zahtevek zdravniki'!E36</f>
        <v>0</v>
      </c>
      <c r="G92" s="84">
        <f>'Zahtevek zdravniki'!F36</f>
        <v>0</v>
      </c>
      <c r="H92" s="86" t="str">
        <f>'Zahtevek zdravniki'!G36&amp;"-"&amp;'Zahtevek zdravniki'!H36</f>
        <v>-</v>
      </c>
      <c r="I92" s="86" t="str">
        <f>'Zahtevek zdravniki'!I36&amp;"-"&amp;'Zahtevek zdravniki'!J36</f>
        <v>-</v>
      </c>
      <c r="J92" s="87">
        <f>'Zahtevek zdravniki'!D36</f>
        <v>0</v>
      </c>
    </row>
    <row r="93" spans="1:10" ht="14.25" customHeight="1" thickBot="1" x14ac:dyDescent="0.25">
      <c r="A93" s="89" t="s">
        <v>167</v>
      </c>
      <c r="B93" s="90"/>
      <c r="C93" s="75"/>
      <c r="D93" s="75"/>
      <c r="E93" s="75"/>
      <c r="F93" s="75"/>
      <c r="G93" s="75"/>
      <c r="H93" s="76"/>
      <c r="I93" s="76"/>
      <c r="J93" s="91">
        <f>SUM(J3:J92)</f>
        <v>0</v>
      </c>
    </row>
  </sheetData>
  <sheetProtection password="C51E" sheet="1"/>
  <phoneticPr fontId="18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61"/>
  <sheetViews>
    <sheetView workbookViewId="0">
      <selection activeCell="C22" sqref="C22"/>
    </sheetView>
  </sheetViews>
  <sheetFormatPr defaultColWidth="9.140625" defaultRowHeight="12.75" x14ac:dyDescent="0.2"/>
  <cols>
    <col min="1" max="1" width="37.28515625" style="1" customWidth="1"/>
    <col min="2" max="2" width="18.5703125" style="1" bestFit="1" customWidth="1"/>
    <col min="3" max="3" width="20.7109375" style="1" customWidth="1"/>
    <col min="4" max="16384" width="9.140625" style="1"/>
  </cols>
  <sheetData>
    <row r="1" spans="1:4" customFormat="1" x14ac:dyDescent="0.2">
      <c r="A1" s="4" t="s">
        <v>168</v>
      </c>
      <c r="B1" s="5">
        <f>Rezime!C8</f>
        <v>0</v>
      </c>
    </row>
    <row r="2" spans="1:4" customFormat="1" x14ac:dyDescent="0.2">
      <c r="A2" s="127"/>
      <c r="B2" s="4"/>
    </row>
    <row r="3" spans="1:4" s="26" customFormat="1" x14ac:dyDescent="0.2">
      <c r="A3" s="12" t="s">
        <v>169</v>
      </c>
      <c r="B3" s="92" t="s">
        <v>170</v>
      </c>
      <c r="C3" s="13" t="s">
        <v>171</v>
      </c>
    </row>
    <row r="4" spans="1:4" s="44" customFormat="1" ht="11.25" x14ac:dyDescent="0.2">
      <c r="A4" s="35"/>
      <c r="B4" s="35"/>
      <c r="C4" s="36"/>
    </row>
    <row r="5" spans="1:4" s="47" customFormat="1" x14ac:dyDescent="0.2">
      <c r="A5" s="45">
        <v>1</v>
      </c>
      <c r="B5" s="45">
        <v>2</v>
      </c>
      <c r="C5" s="46">
        <v>3</v>
      </c>
    </row>
    <row r="6" spans="1:4" x14ac:dyDescent="0.2">
      <c r="A6" s="48"/>
      <c r="B6" s="55"/>
      <c r="C6" s="93"/>
    </row>
    <row r="7" spans="1:4" x14ac:dyDescent="0.2">
      <c r="A7" s="48"/>
      <c r="B7" s="55"/>
      <c r="C7" s="93"/>
    </row>
    <row r="8" spans="1:4" x14ac:dyDescent="0.2">
      <c r="A8" s="48"/>
      <c r="B8" s="55"/>
      <c r="C8" s="93"/>
    </row>
    <row r="9" spans="1:4" x14ac:dyDescent="0.2">
      <c r="A9" s="48"/>
      <c r="B9" s="55"/>
      <c r="C9" s="93"/>
    </row>
    <row r="10" spans="1:4" ht="13.5" thickBot="1" x14ac:dyDescent="0.25">
      <c r="A10" s="48"/>
      <c r="B10" s="55"/>
      <c r="C10" s="93"/>
    </row>
    <row r="11" spans="1:4" s="6" customFormat="1" ht="13.5" thickTop="1" x14ac:dyDescent="0.2">
      <c r="A11" s="60"/>
      <c r="B11" s="64">
        <f>SUM(B6:B10)</f>
        <v>0</v>
      </c>
      <c r="C11" s="94">
        <f>SUM(C6:C10)</f>
        <v>0</v>
      </c>
    </row>
    <row r="12" spans="1:4" x14ac:dyDescent="0.2">
      <c r="A12"/>
      <c r="B12"/>
      <c r="C12"/>
    </row>
    <row r="13" spans="1:4" s="69" customFormat="1" ht="11.25" x14ac:dyDescent="0.2">
      <c r="A13" s="66" t="s">
        <v>98</v>
      </c>
      <c r="B13" s="66"/>
      <c r="C13" s="67"/>
      <c r="D13" s="68"/>
    </row>
    <row r="14" spans="1:4" s="69" customFormat="1" ht="11.25" x14ac:dyDescent="0.2">
      <c r="A14" s="66" t="s">
        <v>99</v>
      </c>
      <c r="B14" s="66"/>
      <c r="C14" s="67"/>
      <c r="D14" s="68"/>
    </row>
    <row r="15" spans="1:4" s="69" customFormat="1" ht="11.25" x14ac:dyDescent="0.2">
      <c r="A15" s="66" t="s">
        <v>100</v>
      </c>
      <c r="B15" s="66"/>
      <c r="D15" s="68"/>
    </row>
    <row r="16" spans="1:4" s="69" customFormat="1" ht="11.25" x14ac:dyDescent="0.2">
      <c r="A16" s="66" t="s">
        <v>101</v>
      </c>
      <c r="B16" s="66"/>
      <c r="D16" s="68"/>
    </row>
    <row r="17" spans="1:4" s="69" customFormat="1" ht="11.25" x14ac:dyDescent="0.2">
      <c r="A17" s="66" t="s">
        <v>102</v>
      </c>
      <c r="B17" s="66"/>
      <c r="D17" s="68"/>
    </row>
    <row r="18" spans="1:4" s="69" customFormat="1" ht="11.25" x14ac:dyDescent="0.2">
      <c r="A18" s="66" t="s">
        <v>103</v>
      </c>
      <c r="B18" s="66"/>
      <c r="D18" s="68"/>
    </row>
    <row r="19" spans="1:4" s="69" customFormat="1" ht="11.25" x14ac:dyDescent="0.2">
      <c r="A19" s="66" t="s">
        <v>104</v>
      </c>
      <c r="B19" s="66"/>
      <c r="D19" s="68"/>
    </row>
    <row r="20" spans="1:4" x14ac:dyDescent="0.2">
      <c r="A20"/>
      <c r="B20"/>
      <c r="C20"/>
    </row>
    <row r="21" spans="1:4" x14ac:dyDescent="0.2">
      <c r="A21"/>
      <c r="B21"/>
      <c r="C21"/>
    </row>
    <row r="22" spans="1:4" x14ac:dyDescent="0.2">
      <c r="A22"/>
      <c r="B22"/>
      <c r="C22"/>
    </row>
    <row r="27" spans="1:4" x14ac:dyDescent="0.2">
      <c r="A27"/>
      <c r="B27"/>
    </row>
    <row r="28" spans="1:4" x14ac:dyDescent="0.2">
      <c r="A28"/>
      <c r="B28"/>
    </row>
    <row r="29" spans="1:4" x14ac:dyDescent="0.2">
      <c r="A29"/>
      <c r="B29"/>
    </row>
    <row r="30" spans="1:4" x14ac:dyDescent="0.2">
      <c r="A30"/>
      <c r="B30"/>
    </row>
    <row r="31" spans="1:4" x14ac:dyDescent="0.2">
      <c r="A31"/>
      <c r="B31"/>
    </row>
    <row r="32" spans="1:4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12</vt:i4>
      </vt:variant>
    </vt:vector>
  </HeadingPairs>
  <TitlesOfParts>
    <vt:vector size="19" baseType="lpstr">
      <vt:lpstr>Rezime</vt:lpstr>
      <vt:lpstr>Zahtevek ostali poklici</vt:lpstr>
      <vt:lpstr>Zahtevek zobozdravniki</vt:lpstr>
      <vt:lpstr>Zahtevek zdravniki</vt:lpstr>
      <vt:lpstr>Šifranti</vt:lpstr>
      <vt:lpstr>Skupni zahtevek</vt:lpstr>
      <vt:lpstr>Mentorstvo</vt:lpstr>
      <vt:lpstr>Excel_BuiltIn__FilterDatabase_2</vt:lpstr>
      <vt:lpstr>Excel_BuiltIn__FilterDatabase_5</vt:lpstr>
      <vt:lpstr>Neugodni</vt:lpstr>
      <vt:lpstr>Plača</vt:lpstr>
      <vt:lpstr>Šifranti!Področje_tiskanja</vt:lpstr>
      <vt:lpstr>Poklici_drugi</vt:lpstr>
      <vt:lpstr>Prizadeti</vt:lpstr>
      <vt:lpstr>'Zahtevek ostali poklici'!Tiskanje_naslovov</vt:lpstr>
      <vt:lpstr>'Zahtevek zdravniki'!Tiskanje_naslovov</vt:lpstr>
      <vt:lpstr>'Zahtevek zobozdravniki'!Tiskanje_naslovov</vt:lpstr>
      <vt:lpstr>Zdravniki</vt:lpstr>
      <vt:lpstr>Zdravniki2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Matjaz</dc:creator>
  <cp:keywords/>
  <dc:description/>
  <cp:lastModifiedBy>Irena Mrzelj</cp:lastModifiedBy>
  <cp:revision/>
  <cp:lastPrinted>2022-01-11T13:54:56Z</cp:lastPrinted>
  <dcterms:created xsi:type="dcterms:W3CDTF">2012-06-18T11:47:21Z</dcterms:created>
  <dcterms:modified xsi:type="dcterms:W3CDTF">2024-06-27T07:07:20Z</dcterms:modified>
  <cp:category/>
  <cp:contentStatus/>
</cp:coreProperties>
</file>